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os\farlley.mazala\Desktop\Pasta prefeitura\Posto de Saúde\"/>
    </mc:Choice>
  </mc:AlternateContent>
  <bookViews>
    <workbookView xWindow="0" yWindow="0" windowWidth="28800" windowHeight="12435"/>
  </bookViews>
  <sheets>
    <sheet name="Table 1" sheetId="1" r:id="rId1"/>
  </sheets>
  <calcPr calcId="152511"/>
</workbook>
</file>

<file path=xl/calcChain.xml><?xml version="1.0" encoding="utf-8"?>
<calcChain xmlns="http://schemas.openxmlformats.org/spreadsheetml/2006/main">
  <c r="I54" i="1" l="1"/>
  <c r="K54" i="1" s="1"/>
  <c r="I55" i="1"/>
  <c r="K55" i="1" s="1"/>
  <c r="I56" i="1"/>
  <c r="K56" i="1" s="1"/>
  <c r="I57" i="1"/>
  <c r="K57" i="1" s="1"/>
  <c r="I58" i="1"/>
  <c r="K58" i="1" s="1"/>
  <c r="I59" i="1"/>
  <c r="K59" i="1" s="1"/>
  <c r="I53" i="1"/>
  <c r="K53" i="1" s="1"/>
  <c r="I52" i="1"/>
  <c r="K52" i="1" s="1"/>
  <c r="I49" i="1"/>
  <c r="K49" i="1" s="1"/>
  <c r="I50" i="1"/>
  <c r="K50" i="1" s="1"/>
  <c r="I44" i="1"/>
  <c r="K44" i="1" s="1"/>
  <c r="I45" i="1"/>
  <c r="K45" i="1" s="1"/>
  <c r="I46" i="1"/>
  <c r="K46" i="1" s="1"/>
  <c r="I47" i="1"/>
  <c r="K47" i="1" s="1"/>
  <c r="I43" i="1"/>
  <c r="K43" i="1" s="1"/>
  <c r="I42" i="1"/>
  <c r="K42" i="1" s="1"/>
  <c r="I39" i="1"/>
  <c r="K39" i="1" s="1"/>
  <c r="I40" i="1"/>
  <c r="K40" i="1" s="1"/>
  <c r="I38" i="1"/>
  <c r="K38" i="1" s="1"/>
  <c r="I31" i="1"/>
  <c r="K31" i="1" s="1"/>
  <c r="I32" i="1"/>
  <c r="K32" i="1" s="1"/>
  <c r="I33" i="1"/>
  <c r="K33" i="1" s="1"/>
  <c r="I34" i="1"/>
  <c r="K34" i="1" s="1"/>
  <c r="I35" i="1"/>
  <c r="K35" i="1" s="1"/>
  <c r="I36" i="1"/>
  <c r="K36" i="1" s="1"/>
  <c r="I29" i="1"/>
  <c r="K29" i="1" s="1"/>
  <c r="I28" i="1"/>
  <c r="K28" i="1" s="1"/>
  <c r="I27" i="1"/>
  <c r="K27" i="1" s="1"/>
  <c r="I25" i="1"/>
  <c r="K25" i="1" s="1"/>
  <c r="I24" i="1"/>
  <c r="K24" i="1" s="1"/>
  <c r="I22" i="1"/>
  <c r="K22" i="1" s="1"/>
  <c r="I21" i="1"/>
  <c r="K21" i="1" s="1"/>
  <c r="I20" i="1"/>
  <c r="K20" i="1" s="1"/>
  <c r="I18" i="1"/>
  <c r="K18" i="1" s="1"/>
  <c r="I17" i="1"/>
  <c r="K17" i="1" s="1"/>
  <c r="I16" i="1"/>
  <c r="K16" i="1" s="1"/>
  <c r="I14" i="1"/>
  <c r="I61" i="1" l="1"/>
  <c r="K61" i="1" l="1"/>
  <c r="K60" i="1" s="1"/>
  <c r="K48" i="1"/>
  <c r="K51" i="1" l="1"/>
  <c r="K41" i="1" l="1"/>
  <c r="K19" i="1" l="1"/>
  <c r="K62" i="1" s="1"/>
  <c r="K37" i="1"/>
  <c r="K30" i="1" l="1"/>
  <c r="K23" i="1"/>
  <c r="K26" i="1" l="1"/>
  <c r="K15" i="1" l="1"/>
  <c r="E14" i="1" l="1"/>
  <c r="K14" i="1" s="1"/>
  <c r="K13" i="1" l="1"/>
</calcChain>
</file>

<file path=xl/sharedStrings.xml><?xml version="1.0" encoding="utf-8"?>
<sst xmlns="http://schemas.openxmlformats.org/spreadsheetml/2006/main" count="188" uniqueCount="157">
  <si>
    <t>Unid.</t>
  </si>
  <si>
    <t>m²</t>
  </si>
  <si>
    <t>1.1</t>
  </si>
  <si>
    <t>TOTAL GERAL DA OBRA</t>
  </si>
  <si>
    <t>LDI</t>
  </si>
  <si>
    <t>ISS = 3,00%</t>
  </si>
  <si>
    <t>m</t>
  </si>
  <si>
    <t xml:space="preserve"> Prefeitura Municipal de Rodeiro</t>
  </si>
  <si>
    <t>MUNICÍPIO DE RODEIRO</t>
  </si>
  <si>
    <t>Praça São Sebastião, 215 - Centro – Rodeiro - MG</t>
  </si>
  <si>
    <t>CEP: 36.510-000     CNPJ: 18.128.256/0001-44</t>
  </si>
  <si>
    <t>PLANILHA ORÇAMENTÁRIA DE CUSTOS</t>
  </si>
  <si>
    <t>ALVENARIA</t>
  </si>
  <si>
    <t>m³</t>
  </si>
  <si>
    <t>kg</t>
  </si>
  <si>
    <t>ED-28427</t>
  </si>
  <si>
    <t>ED-48436</t>
  </si>
  <si>
    <t>ED-50568</t>
  </si>
  <si>
    <t>ED-48298</t>
  </si>
  <si>
    <t>ED-49618</t>
  </si>
  <si>
    <t>2.1</t>
  </si>
  <si>
    <t>2.2</t>
  </si>
  <si>
    <t>2.3</t>
  </si>
  <si>
    <t>3.1</t>
  </si>
  <si>
    <t>3.2</t>
  </si>
  <si>
    <t>3.3</t>
  </si>
  <si>
    <t>4.1</t>
  </si>
  <si>
    <t>5.1</t>
  </si>
  <si>
    <t>5.2</t>
  </si>
  <si>
    <t>6.1</t>
  </si>
  <si>
    <t>7.1</t>
  </si>
  <si>
    <t>7.2</t>
  </si>
  <si>
    <t>7.3</t>
  </si>
  <si>
    <t>LOCAL: Rua Carlos Gravina Martins, 25, Rosário - Rodeiro/MG</t>
  </si>
  <si>
    <t>PRAZO DE EXECUÇÃO: 04 Meses</t>
  </si>
  <si>
    <t>DEMOLIÇÃO</t>
  </si>
  <si>
    <t>DEMOLIÇÃO MANUAL DE ALVENARIA DE 
TIJOLO CERÂMICO MACIÇO, INCLUSIVE AFASTAMENTO E EMPILHAMENTO, EXCLUSIVE TRANSPORTE E RETIRADA DO MATERIAL DEMOLIDO</t>
  </si>
  <si>
    <t>ED-48502</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</si>
  <si>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</si>
  <si>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DEMOLIÇÃO MANUAL DE REVESTIMENTO
 CERÂMICO, AZULEJO OU LADRILHO HIDRÁULICO, INCLUSIVE AFASTAMENTO E EMPILHAMENTO, EXCLUSIVE DEMOLIÇÃO DO REBOCO OU EMBOÇO, TRANSPORTE E RETIRADA DO MATERIAL DEMOLIDO</t>
  </si>
  <si>
    <t>DEMOLIÇÃO MANUAL DE PISO CIMENTADO 
OU CONTRAPISO DE ARGAMASSA, COM ESPESSURA MÁXIMA DE 10CM, INCLUSIVE AFASTAMENTO E EMPILHAMENTO, EXCLUSIVE TRANSPORTE E RETIRADA DO MATERIAL DEMOLIDO</t>
  </si>
  <si>
    <t>CHAPISCO COM ARGAMASSA, TRAÇO 1:3 
(CIMENTO E AREIA), ESP . 5MM, APLICADO EM ALVENARIA/ESTRUTURA DE CONCRETO COM COLHER, PREPARO MECÂNICO</t>
  </si>
  <si>
    <t>REBOCO COM ARGAMASSA, TRAÇO 1:2:8
 (CIMENTO, CAL E AREIA) , ESP. 20MM, APLICAÇÃO MANUAL, PREPARO MECÂNICO</t>
  </si>
  <si>
    <t>ED-50727</t>
  </si>
  <si>
    <t>ED-50761</t>
  </si>
  <si>
    <t>PISO</t>
  </si>
  <si>
    <t>4.2</t>
  </si>
  <si>
    <t>CONTRAPISO DESEMPENADO COM 
ARGAMASSA, TRAÇO 1:3 ( CIMENTO E AREIA), ESP. 30MM</t>
  </si>
  <si>
    <t>REVESTIMENTO COM CERÂMICA APLICADO
 EM PISO, ACABAMENTO ESMALTADO, AMBIENTE INTERNO, PADRÃO COMERCIAL, DIMENSÃO DA PEÇA (10X10CM), PEI IV, ASSENTAMENTO COM ARGAMASSA INDUSTRIALIZADA, INCLUSIVE REJUNTAMENTO</t>
  </si>
  <si>
    <t>5.3</t>
  </si>
  <si>
    <t>ED-50722</t>
  </si>
  <si>
    <t>RAMPA DE ACESSO</t>
  </si>
  <si>
    <t>CORTE, DOBRA E MONTAGEM DE AÇO
 CA-50/60, INCLUSIVE ESPAÇADOR</t>
  </si>
  <si>
    <t>ESQUADRIAS</t>
  </si>
  <si>
    <t>ACESSÓRIOS</t>
  </si>
  <si>
    <t>BANCADA EM GRANITO CINZA ANDORINHA
 E = 3 CM, APOIADA EM ALVENARIA</t>
  </si>
  <si>
    <t>ED-48344</t>
  </si>
  <si>
    <t>CUBA EM AÇO INOXIDÁVEL DE EMBUTIR, 
AISI 304, APLICAÇÃO PARA PIA (465X330X115MM), NÚMERO 1, ASSENTAMENTO EM BANCADA, INCLUSIVE VÁLVULA DE ESCOAMENTO DE METAL COM ACABAMENTO CROMADO, SIFÃO DE METAL TIPO COPO COM ACABAMENTO CROMADO, FORNECIMENTO E INSTALAÇÃO</t>
  </si>
  <si>
    <t>ED-50277</t>
  </si>
  <si>
    <t>FORMA DE EXECUÇÃO:</t>
  </si>
  <si>
    <t>(   )          DIRETA</t>
  </si>
  <si>
    <t>( X )        INDIRETA</t>
  </si>
  <si>
    <t>ITEM</t>
  </si>
  <si>
    <t>CÓDIGO</t>
  </si>
  <si>
    <t>DESCRIÇÃO</t>
  </si>
  <si>
    <t>UNIDADE</t>
  </si>
  <si>
    <t>QUANTIDADE</t>
  </si>
  <si>
    <t>PREÇO UNITÁRIO S/ LDI</t>
  </si>
  <si>
    <t>PREÇO UNITÁRIO C/ LDI</t>
  </si>
  <si>
    <r>
      <rPr>
        <b/>
        <sz val="8"/>
        <rFont val="Times New Roman"/>
        <family val="1"/>
      </rPr>
      <t>PREÇO TOTAL</t>
    </r>
  </si>
  <si>
    <t xml:space="preserve">Farlley Alberto Mázala - Engenheiro Civil 
CREA 212621/D                                                                           </t>
  </si>
  <si>
    <t xml:space="preserve">José Carlos Ferreira 
Prefeito Municipal                                                                           </t>
  </si>
  <si>
    <t>SERVIÇOS PRELIMINARES</t>
  </si>
  <si>
    <t>PINTURA</t>
  </si>
  <si>
    <t>8.1</t>
  </si>
  <si>
    <t>ED-50514</t>
  </si>
  <si>
    <t>PREPARAÇÃO PARA EMASSAMENTO OU PINTURA (LÁTEX/ACRÍLICA) EM PAREDE, INCLUSIVE UMA (1) DEMÃO DE SELADOR ACRÍLICO</t>
  </si>
  <si>
    <t>8.2</t>
  </si>
  <si>
    <t>ED-50515</t>
  </si>
  <si>
    <t>8.3</t>
  </si>
  <si>
    <t>ED-50451</t>
  </si>
  <si>
    <t>PINTURA ACRÍLICA EM PAREDE, DUAS (2) DEMÃOS, EXCLUSIVE SELADOR ACRÍLICO E MASSA ACRÍLICA/CORRIDA (PVA)</t>
  </si>
  <si>
    <t>8.4</t>
  </si>
  <si>
    <t>ED-50452</t>
  </si>
  <si>
    <t>PINTURA ACRÍLICA EM TETO, DUAS (2) DEMÃOS, EXCLUSIVE SELADOR ACRÍLICO E MASSA ACRÍLICA/CORRIDA (PVA)</t>
  </si>
  <si>
    <t>8.5</t>
  </si>
  <si>
    <t>ED-50474</t>
  </si>
  <si>
    <t>EMASSAMENTO EM PAREDE COM MASSA ACRÍLICA,  DUAS (2) DEMÃOS, INCLUSIVE LIXAMENTO PARA PINTURA</t>
  </si>
  <si>
    <t>PREPARAÇÃO PARA EMASSAMENTO OU
PINTURA (LÁTEX/ ACRÍLICA) EM TETO, INCLUSIVE UMA (1) DEMÃO DE SELADOR ACRÍLICO</t>
  </si>
  <si>
    <t>EMASSAMENTO EM TETO COM MASSA ACRÍLICA, DUAS (2) DEMÃOS, INCLUSIVE LIXAMENTO PARA PINTURA</t>
  </si>
  <si>
    <t>ED-50476</t>
  </si>
  <si>
    <t>INSTALAÇÕES HIDROSSANITÁRIAS</t>
  </si>
  <si>
    <t>INSTALAÇÕES ELÉTRICAS</t>
  </si>
  <si>
    <t>9.1</t>
  </si>
  <si>
    <t>9.2</t>
  </si>
  <si>
    <t>10.1</t>
  </si>
  <si>
    <t>10.2</t>
  </si>
  <si>
    <t>10.3</t>
  </si>
  <si>
    <t>10.4</t>
  </si>
  <si>
    <t>11.1</t>
  </si>
  <si>
    <t>JANELA EM ALUMÍNIO DE CORRER COM 2
FOLHAS, LINHA 25/ SUPREMA, ACABAMENTO ANODIZADO NATURAL, INCLUSIVE PERFIS, VIDRO 4MM E INSTALAÇÃO, EXCLUSIVE FERRAGENS PARA JANELA DE ALUMÍNIO DE CORRER</t>
  </si>
  <si>
    <t>ED-29484</t>
  </si>
  <si>
    <t>unid.</t>
  </si>
  <si>
    <t>8.6</t>
  </si>
  <si>
    <t>10.5</t>
  </si>
  <si>
    <t>ED-50227</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</si>
  <si>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</si>
  <si>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</si>
  <si>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</si>
  <si>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ED-50232</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</si>
  <si>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</si>
  <si>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</si>
  <si>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</si>
  <si>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ED-13336</t>
  </si>
  <si>
    <t>LUMINÁRIA COMERCIAL CHANFRADA DE SOBREPOR COMPLETA, PARA UMA (1) LÂMPADA TUBULAR LED 1X18W-ØT8, TEMPERATURA DA COR 6500K, FORNECIMENTO E INSTALAÇÃO, INCLUSIVE BASE E LÂMPADA</t>
  </si>
  <si>
    <t>CABO DE COBRE FLEXÍVEL, CLASSE 5, ISOLAMENTO TIPO LSHF/ATOX, NÃO HALOGENADO, ANTICHAMA, TERMOPLÁSTICO, UNIPOLAR, SEÇÃO 4 MM2, 70°C, 450/750V</t>
  </si>
  <si>
    <t>CABO DE COBRE FLEXÍVEL, CLASSE 5, ISOLAMENTO TIPO LSHF/ATOX, NÃO HALOGENADO, ANTICHAMA, TERMOPLÁSTICO, UNIPOLAR, SEÇÃO 10 MM2, 70°C, 450/750V</t>
  </si>
  <si>
    <t>CABO DE COBRE FLEXÍVEL, CLASSE 5, ISOLAMENTO TIPO LSHF/ATOX, NÃO HALOGENADO, ANTICHAMA, TERMOPLÁSTICO, UNIPOLAR, SEÇÃO 16 MM2, 70°C, 450/750V</t>
  </si>
  <si>
    <t>ED-48956</t>
  </si>
  <si>
    <t>ED-48966</t>
  </si>
  <si>
    <t>ED-48971</t>
  </si>
  <si>
    <t>pt</t>
  </si>
  <si>
    <t>ED-50221</t>
  </si>
  <si>
    <t xml:space="preserve">PONTO DE EMBUTIR PARA ÁGUA FRIA EM TUBO DE PVC RÍGIDO SOLDÁVEL, DN 20MM (1/2"), EMBUTIDO NA ALVENARIA COM DISTÂNCIA DE ATÉ CINCO (5) METROS DA TOMADA DE ÁGUA, INCLUSIVE CONEXÕES E FIXAÇÃO DO TUBO COM ENCHIMENTO DO RASGO NA ALVENARIA/CONCRETO COM ARGAMASSA
</t>
  </si>
  <si>
    <t>ED-50019</t>
  </si>
  <si>
    <t>FORNECIMENTO E ASSENTAMENTO DE TUBO PVC RÍGIDO SOLDÁVEL, ÁGUA FRIA, DN 25 MM (3/4") , INCLUSIVE CONEXÕES</t>
  </si>
  <si>
    <t>6.2</t>
  </si>
  <si>
    <t>6.3</t>
  </si>
  <si>
    <t>LIMPEZA DE OBRA</t>
  </si>
  <si>
    <t>LIMPEZA FINAL PARA ENTREGA DA OBRA</t>
  </si>
  <si>
    <t>DATA: 06/10/2023</t>
  </si>
  <si>
    <t>ED-48479</t>
  </si>
  <si>
    <t>ED-48229</t>
  </si>
  <si>
    <t>ALVENARIA DE VEDAÇÃO COM TIJOLO 
MACIÇO REQUEIMADO, ESP. 10CM, COM ACABAMENTO APARENTE, INCLUSIVE ARGAMASSA PARA ASSENTAMENTO</t>
  </si>
  <si>
    <t>ED-50936</t>
  </si>
  <si>
    <t>ED-50266</t>
  </si>
  <si>
    <t>PORTA DE CORRER DE ALUMÍNIO, COM DUAS
 FOLHAS PARA VIDRO, INCLUSO VIDRO LIS M2 O INCOLOR, FECHADURA E PUXADOR, SEM ALIZAR. AF_12/2019</t>
  </si>
  <si>
    <t>REGIÃO/MÊS DE REFERÊNCIA: PREÇO SETOP - Região Leste - c/ Desoneração - Abril/2023 - PREÇO SINAPI - c/Desoneração - Agosto/2023</t>
  </si>
  <si>
    <t>FERRAGENS PARA JANELA DE ALUMÍNIO 
PARA CONJUNTO DE DUAS (2) FOLHAS DE CORRER, INCLUSIVE ROLDANAS E ACESSÓRIOS, FORNECIMENTO E INSTALAÇÃO, EXCLUSIVE JANELA</t>
  </si>
  <si>
    <t>ED-29453</t>
  </si>
  <si>
    <t>ASSENTAMENTO DE JANELAS METÁLICAS
 BASCULANTE OU FIXA</t>
  </si>
  <si>
    <t>ED-50931</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</si>
  <si>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</si>
  <si>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</si>
  <si>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ASSENTAMENTO DE PORTA DE METÁLICA 
UMA (1) OU DUAS (2) FOLHAS</t>
  </si>
  <si>
    <t>ED-50934</t>
  </si>
  <si>
    <t>CORRIMÃO SIMPLES EM TUBO GALVANIZADO,
COM COSTURA, DIÂMETRO 1.1/2", ESP. 3MM, FIXADO EM PISO COM MONTANTE VERTICAL, DIÂMETRO 1.1/2", INCLUSIVE SUPORTE PARA CORRIMÃO EM BARRA CHATA (1"X1/2"), EXCLUSIVE PINTURA</t>
  </si>
  <si>
    <t>FORNECIMENTO DE CONCRETO ESTRUTURAL, PREPARADO EM OBRA, COM FCK 20MPA, INCLUSIVE LANÇAMENTO, ADENSAMENTO E ACABAMENTO</t>
  </si>
  <si>
    <t>OBRA: Reforma de espaço para uso como sala de vacinação no Posto de Saúde Farmacêutico Alfredo Pereira da Silva</t>
  </si>
  <si>
    <t>6.4</t>
  </si>
  <si>
    <t>6.5</t>
  </si>
  <si>
    <t>6.6</t>
  </si>
  <si>
    <t>TORNEIRA METÁLICA PARA PIA, ABERTURA
 1/4 DE VOLTA, ACABAMENTO CROMADO, COM AREJADOR, APLICAÇÃO DE PAREDE, INCLUSIVE FORNECIMENTO E INSTALAÇÃO</t>
  </si>
  <si>
    <t>ED-50326</t>
  </si>
  <si>
    <t>10.6</t>
  </si>
  <si>
    <t>10.7</t>
  </si>
  <si>
    <t>10.8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</si>
</sst>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0;###0"/>
    <numFmt numFmtId="165" formatCode="#,##0;#,##0"/>
    <numFmt numFmtId="166" formatCode="###0.00;###0.00"/>
    <numFmt numFmtId="167" formatCode="_(* #,##0.00_);_(* \(#,##0.00\);_(* &quot;-&quot;??_);_(@_)"/>
    <numFmt numFmtId="168" formatCode="_-* #,##0.00_-;[Red]\-* #,##0.00_-;_-* &quot;-&quot;??_-;_-@_-"/>
    <numFmt numFmtId="169" formatCode="0000"/>
  </numFmts>
  <fonts count="20" x14ac:knownFonts="1">
    <font>
      <sz val="10"/>
      <color rgb="FF000000"/>
      <name val="Times New Roman"/>
      <charset val="204"/>
    </font>
    <font>
      <sz val="11"/>
      <color theme="1"/>
      <name val="Calibri"/>
      <family val="2"/>
      <scheme val="minor"/>
    </font>
    <font>
      <b/>
      <sz val="8"/>
      <name val="Times New Roman"/>
      <family val="1"/>
    </font>
    <font>
      <sz val="10"/>
      <color rgb="FF000000"/>
      <name val="Times New Roman"/>
      <family val="1"/>
    </font>
    <font>
      <sz val="8"/>
      <color rgb="FF000000"/>
      <name val="Times New Roman"/>
      <family val="1"/>
    </font>
    <font>
      <sz val="10"/>
      <color rgb="FF000000"/>
      <name val="Times New Roman"/>
      <family val="1"/>
    </font>
    <font>
      <b/>
      <sz val="10"/>
      <color rgb="FF000000"/>
      <name val="Times New Roman"/>
      <family val="1"/>
    </font>
    <font>
      <sz val="11"/>
      <color rgb="FF000000"/>
      <name val="Calibri"/>
      <family val="2"/>
      <scheme val="minor"/>
    </font>
    <font>
      <sz val="10"/>
      <color indexed="8"/>
      <name val="Arial"/>
      <family val="2"/>
    </font>
    <font>
      <sz val="10"/>
      <name val="Arial"/>
      <family val="2"/>
    </font>
    <font>
      <sz val="8"/>
      <name val="Times New Roman"/>
      <family val="1"/>
    </font>
    <font>
      <sz val="8"/>
      <color theme="1" tint="4.9989318521683403E-2"/>
      <name val="Times New Roman"/>
      <family val="1"/>
    </font>
    <font>
      <b/>
      <sz val="9"/>
      <name val="Times New Roman"/>
      <family val="1"/>
    </font>
    <font>
      <b/>
      <sz val="16"/>
      <color rgb="FF000000"/>
      <name val="Times New Roman"/>
      <family val="1"/>
    </font>
    <font>
      <b/>
      <sz val="10"/>
      <name val="Times New Roman"/>
      <family val="1"/>
    </font>
    <font>
      <b/>
      <sz val="8"/>
      <color rgb="FF010000"/>
      <name val="Times New Roman"/>
      <family val="1"/>
    </font>
    <font>
      <b/>
      <sz val="8"/>
      <color rgb="FF000000"/>
      <name val="Times New Roman"/>
      <family val="1"/>
    </font>
    <font>
      <b/>
      <sz val="6"/>
      <name val="Times New Roman"/>
      <family val="1"/>
    </font>
    <font>
      <sz val="8"/>
      <name val="Arial"/>
      <family val="2"/>
    </font>
    <font>
      <sz val="8"/>
      <color rgb="FF010000"/>
      <name val="Times New Roman"/>
      <family val="1"/>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10000"/>
      </top>
      <bottom style="thin">
        <color rgb="FF01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8" fillId="0" borderId="0"/>
    <xf numFmtId="43" fontId="7"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9" fontId="9" fillId="0" borderId="0"/>
    <xf numFmtId="167" fontId="9" fillId="0" borderId="0" applyFont="0" applyFill="0" applyBorder="0" applyAlignment="0" applyProtection="0"/>
  </cellStyleXfs>
  <cellXfs count="113">
    <xf numFmtId="0" fontId="0" fillId="0" borderId="0" xfId="0" applyFill="1" applyBorder="1" applyAlignment="1">
      <alignment horizontal="left" vertical="top"/>
    </xf>
    <xf numFmtId="0" fontId="4" fillId="2" borderId="1" xfId="0" applyFont="1" applyFill="1" applyBorder="1" applyAlignment="1">
      <alignment horizontal="left" vertical="center" wrapText="1"/>
    </xf>
    <xf numFmtId="43" fontId="0" fillId="0" borderId="0" xfId="0" applyNumberFormat="1" applyFill="1" applyBorder="1" applyAlignment="1">
      <alignment horizontal="left" vertical="top"/>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68" fontId="11" fillId="0" borderId="1" xfId="4"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49" fontId="10" fillId="0" borderId="1" xfId="0" applyNumberFormat="1" applyFont="1" applyFill="1" applyBorder="1" applyAlignment="1">
      <alignment horizontal="center" vertical="center" wrapText="1"/>
    </xf>
    <xf numFmtId="0" fontId="12" fillId="0" borderId="20" xfId="0" applyFont="1" applyFill="1" applyBorder="1" applyAlignment="1">
      <alignment vertical="top"/>
    </xf>
    <xf numFmtId="0" fontId="12" fillId="0" borderId="21" xfId="0" applyFont="1" applyFill="1" applyBorder="1" applyAlignment="1">
      <alignment vertical="top"/>
    </xf>
    <xf numFmtId="0" fontId="12" fillId="0" borderId="24" xfId="0" applyFont="1" applyFill="1" applyBorder="1" applyAlignment="1">
      <alignment vertical="top"/>
    </xf>
    <xf numFmtId="0" fontId="12" fillId="0" borderId="0" xfId="0" applyFont="1" applyFill="1" applyBorder="1" applyAlignment="1">
      <alignment vertical="top"/>
    </xf>
    <xf numFmtId="0" fontId="12" fillId="0" borderId="26" xfId="0" applyFont="1" applyFill="1" applyBorder="1" applyAlignment="1">
      <alignment vertical="top"/>
    </xf>
    <xf numFmtId="0" fontId="12" fillId="0" borderId="27" xfId="0" applyFont="1" applyFill="1" applyBorder="1" applyAlignment="1">
      <alignment vertical="top"/>
    </xf>
    <xf numFmtId="0" fontId="3" fillId="0" borderId="3" xfId="0" applyFont="1" applyFill="1" applyBorder="1" applyAlignment="1">
      <alignment vertical="top"/>
    </xf>
    <xf numFmtId="0" fontId="2" fillId="0" borderId="1" xfId="0" applyFont="1" applyFill="1" applyBorder="1" applyAlignment="1">
      <alignment horizontal="center" vertical="center" wrapText="1"/>
    </xf>
    <xf numFmtId="169" fontId="15"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17"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0" xfId="0" applyFont="1" applyFill="1" applyBorder="1" applyAlignment="1">
      <alignment horizontal="left" vertical="top" wrapText="1"/>
    </xf>
    <xf numFmtId="165" fontId="18"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10" fillId="0" borderId="30" xfId="0" applyFont="1" applyBorder="1" applyAlignment="1">
      <alignment horizontal="left" vertical="center" wrapText="1"/>
    </xf>
    <xf numFmtId="0" fontId="18" fillId="0" borderId="30" xfId="0" applyFont="1" applyBorder="1" applyAlignment="1">
      <alignment horizontal="center" vertical="center" wrapText="1"/>
    </xf>
    <xf numFmtId="2" fontId="18" fillId="0" borderId="30" xfId="15" applyNumberFormat="1" applyFont="1" applyFill="1" applyBorder="1" applyAlignment="1">
      <alignment horizontal="center" vertical="center" wrapText="1"/>
    </xf>
    <xf numFmtId="0" fontId="18" fillId="0" borderId="31" xfId="0" applyFont="1" applyBorder="1" applyAlignment="1">
      <alignment horizontal="center" vertical="center" wrapText="1"/>
    </xf>
    <xf numFmtId="0" fontId="2" fillId="0" borderId="1" xfId="0" applyFont="1" applyFill="1" applyBorder="1" applyAlignment="1">
      <alignment horizontal="right" vertical="center" wrapText="1"/>
    </xf>
    <xf numFmtId="2" fontId="18" fillId="0" borderId="31" xfId="15" applyNumberFormat="1" applyFont="1" applyFill="1" applyBorder="1" applyAlignment="1">
      <alignment horizontal="center" vertical="center" wrapText="1"/>
    </xf>
    <xf numFmtId="0" fontId="19"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horizontal="justify" vertical="center"/>
    </xf>
    <xf numFmtId="0" fontId="10" fillId="0" borderId="29" xfId="0" applyFont="1" applyBorder="1" applyAlignment="1">
      <alignment horizontal="left" vertical="top" wrapText="1"/>
    </xf>
    <xf numFmtId="0" fontId="10" fillId="0" borderId="30" xfId="0" applyFont="1" applyBorder="1" applyAlignment="1">
      <alignment horizontal="justify" vertical="center"/>
    </xf>
    <xf numFmtId="0" fontId="10" fillId="0" borderId="31" xfId="0" applyFont="1" applyBorder="1" applyAlignment="1">
      <alignment horizontal="left" vertical="center" wrapText="1"/>
    </xf>
    <xf numFmtId="0" fontId="3" fillId="2" borderId="1" xfId="0" applyFont="1" applyFill="1" applyBorder="1" applyAlignment="1">
      <alignment horizontal="right" vertical="top" wrapText="1"/>
    </xf>
    <xf numFmtId="166" fontId="4" fillId="0" borderId="1" xfId="0" applyNumberFormat="1" applyFont="1" applyFill="1" applyBorder="1" applyAlignment="1">
      <alignment horizontal="right" vertical="center" wrapText="1"/>
    </xf>
    <xf numFmtId="43" fontId="4" fillId="0" borderId="1" xfId="1" applyFont="1" applyFill="1" applyBorder="1" applyAlignment="1">
      <alignment horizontal="right" vertical="center" wrapText="1"/>
    </xf>
    <xf numFmtId="0" fontId="4" fillId="2" borderId="1" xfId="0" applyFont="1" applyFill="1" applyBorder="1" applyAlignment="1">
      <alignment horizontal="right" vertical="center" wrapText="1"/>
    </xf>
    <xf numFmtId="43" fontId="11" fillId="0" borderId="1" xfId="17" applyNumberFormat="1" applyFont="1" applyFill="1" applyBorder="1" applyAlignment="1">
      <alignment horizontal="right" vertical="center" wrapText="1"/>
    </xf>
    <xf numFmtId="43" fontId="11" fillId="0" borderId="32" xfId="17" applyNumberFormat="1" applyFont="1" applyFill="1" applyBorder="1" applyAlignment="1">
      <alignment horizontal="right" vertical="center" wrapText="1"/>
    </xf>
    <xf numFmtId="0" fontId="4" fillId="0" borderId="1" xfId="0" applyFont="1" applyFill="1" applyBorder="1" applyAlignment="1">
      <alignment horizontal="right" vertical="center" wrapText="1"/>
    </xf>
    <xf numFmtId="0" fontId="10"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0" fillId="0" borderId="30" xfId="0" applyFont="1" applyBorder="1" applyAlignment="1">
      <alignment horizontal="center" vertical="center"/>
    </xf>
    <xf numFmtId="49" fontId="10" fillId="0" borderId="30" xfId="0" applyNumberFormat="1" applyFont="1" applyBorder="1" applyAlignment="1">
      <alignment horizontal="center" vertical="center" wrapText="1"/>
    </xf>
    <xf numFmtId="0" fontId="10" fillId="0" borderId="31" xfId="0" applyFont="1" applyBorder="1" applyAlignment="1">
      <alignment horizontal="center" vertical="center"/>
    </xf>
    <xf numFmtId="0" fontId="10" fillId="0" borderId="32" xfId="0" applyFont="1" applyFill="1" applyBorder="1" applyAlignment="1">
      <alignment horizontal="center" vertical="center"/>
    </xf>
    <xf numFmtId="0" fontId="10" fillId="0" borderId="32" xfId="0" applyFont="1" applyFill="1" applyBorder="1" applyAlignment="1">
      <alignment horizontal="center" vertical="center" wrapText="1"/>
    </xf>
    <xf numFmtId="0" fontId="10" fillId="0" borderId="29" xfId="0" applyFont="1" applyBorder="1" applyAlignment="1">
      <alignment horizontal="left" vertical="center" wrapText="1"/>
    </xf>
    <xf numFmtId="43" fontId="10" fillId="2" borderId="1" xfId="1" applyFont="1" applyFill="1" applyBorder="1" applyAlignment="1">
      <alignment horizontal="center" vertical="center" wrapText="1"/>
    </xf>
    <xf numFmtId="43" fontId="10" fillId="2" borderId="1" xfId="1" applyFont="1" applyFill="1" applyBorder="1" applyAlignment="1">
      <alignment horizontal="left" vertical="center" wrapText="1"/>
    </xf>
    <xf numFmtId="43" fontId="2" fillId="2" borderId="1" xfId="1" applyFont="1" applyFill="1" applyBorder="1" applyAlignment="1">
      <alignment horizontal="center" vertical="center" wrapText="1"/>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10" fillId="0" borderId="4" xfId="1" applyFont="1" applyFill="1" applyBorder="1" applyAlignment="1">
      <alignment horizontal="center" vertical="center" wrapText="1"/>
    </xf>
    <xf numFmtId="43" fontId="10" fillId="0" borderId="5" xfId="1" applyFont="1" applyFill="1" applyBorder="1" applyAlignment="1">
      <alignment horizontal="center" vertical="center" wrapText="1"/>
    </xf>
    <xf numFmtId="43" fontId="10" fillId="0" borderId="7" xfId="1" applyFont="1" applyFill="1" applyBorder="1" applyAlignment="1">
      <alignment horizontal="center" vertical="center" wrapText="1"/>
    </xf>
    <xf numFmtId="43" fontId="10" fillId="0" borderId="6" xfId="1" applyFont="1" applyFill="1" applyBorder="1" applyAlignment="1">
      <alignment horizontal="center" vertical="center" wrapText="1"/>
    </xf>
    <xf numFmtId="43" fontId="10" fillId="0" borderId="1" xfId="1" applyFont="1" applyFill="1" applyBorder="1" applyAlignment="1">
      <alignment horizontal="left" vertical="center" wrapText="1"/>
    </xf>
    <xf numFmtId="43" fontId="10" fillId="0" borderId="1" xfId="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3" fillId="0" borderId="27" xfId="0" applyFont="1" applyFill="1" applyBorder="1" applyAlignment="1">
      <alignment horizontal="center" vertical="top"/>
    </xf>
    <xf numFmtId="0" fontId="3" fillId="0" borderId="28" xfId="0" applyFont="1" applyFill="1" applyBorder="1" applyAlignment="1">
      <alignment horizontal="center" vertical="top"/>
    </xf>
    <xf numFmtId="0" fontId="3" fillId="0" borderId="0" xfId="0" applyFont="1" applyFill="1" applyBorder="1" applyAlignment="1">
      <alignment horizontal="center" vertical="top"/>
    </xf>
    <xf numFmtId="0" fontId="3" fillId="0" borderId="25" xfId="0" applyFont="1" applyFill="1" applyBorder="1" applyAlignment="1">
      <alignment horizontal="center" vertical="top"/>
    </xf>
    <xf numFmtId="43" fontId="16" fillId="2" borderId="1" xfId="1"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10" fontId="6" fillId="0" borderId="3" xfId="3" applyNumberFormat="1" applyFont="1" applyFill="1" applyBorder="1" applyAlignment="1">
      <alignment horizontal="center" vertical="top"/>
    </xf>
    <xf numFmtId="10" fontId="6" fillId="0" borderId="4" xfId="3" applyNumberFormat="1" applyFont="1" applyFill="1" applyBorder="1" applyAlignment="1">
      <alignment horizontal="center" vertical="top"/>
    </xf>
    <xf numFmtId="10" fontId="2" fillId="0" borderId="2"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right" vertical="center" wrapText="1"/>
    </xf>
    <xf numFmtId="44" fontId="2" fillId="0" borderId="1" xfId="2" applyFont="1" applyFill="1" applyBorder="1" applyAlignment="1">
      <alignment horizontal="center" vertical="center" wrapText="1"/>
    </xf>
  </cellXfs>
  <cellStyles count="18">
    <cellStyle name="Moeda" xfId="2" builtinId="4"/>
    <cellStyle name="Normal" xfId="0" builtinId="0"/>
    <cellStyle name="Normal 10" xfId="13"/>
    <cellStyle name="Normal 2" xfId="11"/>
    <cellStyle name="Normal 2 2 3" xfId="9"/>
    <cellStyle name="Normal 2 3" xfId="8"/>
    <cellStyle name="Normal 3" xfId="4"/>
    <cellStyle name="Porcentagem" xfId="3" builtinId="5"/>
    <cellStyle name="Porcentagem 2" xfId="14"/>
    <cellStyle name="Porcentagem 2 2" xfId="16"/>
    <cellStyle name="Porcentagem 3" xfId="6"/>
    <cellStyle name="Separador de milhares 2" xfId="5"/>
    <cellStyle name="Vírgula" xfId="1" builtinId="3"/>
    <cellStyle name="Vírgula 2" xfId="10"/>
    <cellStyle name="Vírgula 2 2" xfId="12"/>
    <cellStyle name="Vírgula 2 3" xfId="15"/>
    <cellStyle name="Vírgula 3" xfId="7"/>
    <cellStyle name="Vírgula 4" xfId="17"/>
  </cellStyles>
  <dxfs count="19">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47626</xdr:rowOff>
    </xdr:from>
    <xdr:to>
      <xdr:col>2</xdr:col>
      <xdr:colOff>152400</xdr:colOff>
      <xdr:row>2</xdr:row>
      <xdr:rowOff>114301</xdr:rowOff>
    </xdr:to>
    <xdr:pic>
      <xdr:nvPicPr>
        <xdr:cNvPr id="1028" name="Picture 4">
          <a:extLst>
            <a:ext uri="{FF2B5EF4-FFF2-40B4-BE49-F238E27FC236}">
              <a16:creationId xmlns=""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47626"/>
          <a:ext cx="1085850" cy="514350"/>
        </a:xfrm>
        <a:prstGeom prst="rect">
          <a:avLst/>
        </a:prstGeom>
        <a:noFill/>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topLeftCell="A58" workbookViewId="0">
      <selection activeCell="K62" sqref="K62:M62"/>
    </sheetView>
  </sheetViews>
  <sheetFormatPr defaultColWidth="9.33203125" defaultRowHeight="12.75" x14ac:dyDescent="0.2"/>
  <cols>
    <col min="1" max="1" width="5.83203125" customWidth="1"/>
    <col min="2" max="2" width="11.5" customWidth="1"/>
    <col min="3" max="3" width="42" customWidth="1"/>
    <col min="4" max="4" width="9.5" customWidth="1"/>
    <col min="5" max="5" width="13.33203125" customWidth="1"/>
    <col min="6" max="6" width="4.6640625" customWidth="1"/>
    <col min="7" max="7" width="1.1640625" customWidth="1"/>
    <col min="8" max="8" width="4.5" customWidth="1"/>
    <col min="9" max="9" width="4" customWidth="1"/>
    <col min="10" max="10" width="6.1640625" customWidth="1"/>
    <col min="11" max="11" width="2" customWidth="1"/>
    <col min="12" max="12" width="3.6640625" customWidth="1"/>
    <col min="13" max="13" width="8.83203125" customWidth="1"/>
    <col min="14" max="14" width="2.1640625" customWidth="1"/>
    <col min="16" max="16" width="11.5" bestFit="1" customWidth="1"/>
  </cols>
  <sheetData>
    <row r="1" spans="1:16" ht="20.100000000000001" customHeight="1" x14ac:dyDescent="0.2">
      <c r="A1" s="9"/>
      <c r="B1" s="10"/>
      <c r="C1" s="70" t="s">
        <v>8</v>
      </c>
      <c r="D1" s="70"/>
      <c r="E1" s="70"/>
      <c r="F1" s="70"/>
      <c r="G1" s="70"/>
      <c r="H1" s="70"/>
      <c r="I1" s="70"/>
      <c r="J1" s="70"/>
      <c r="K1" s="70"/>
      <c r="L1" s="70"/>
      <c r="M1" s="71"/>
    </row>
    <row r="2" spans="1:16" ht="15.95" customHeight="1" x14ac:dyDescent="0.2">
      <c r="A2" s="11"/>
      <c r="B2" s="12"/>
      <c r="C2" s="74" t="s">
        <v>9</v>
      </c>
      <c r="D2" s="74"/>
      <c r="E2" s="74"/>
      <c r="F2" s="74"/>
      <c r="G2" s="74"/>
      <c r="H2" s="74"/>
      <c r="I2" s="74"/>
      <c r="J2" s="74"/>
      <c r="K2" s="74"/>
      <c r="L2" s="74"/>
      <c r="M2" s="75"/>
    </row>
    <row r="3" spans="1:16" ht="15.95" customHeight="1" thickBot="1" x14ac:dyDescent="0.25">
      <c r="A3" s="13"/>
      <c r="B3" s="14"/>
      <c r="C3" s="72" t="s">
        <v>10</v>
      </c>
      <c r="D3" s="72"/>
      <c r="E3" s="72"/>
      <c r="F3" s="72"/>
      <c r="G3" s="72"/>
      <c r="H3" s="72"/>
      <c r="I3" s="72"/>
      <c r="J3" s="72"/>
      <c r="K3" s="72"/>
      <c r="L3" s="72"/>
      <c r="M3" s="73"/>
    </row>
    <row r="4" spans="1:16" ht="25.5" customHeight="1" x14ac:dyDescent="0.2">
      <c r="A4" s="81" t="s">
        <v>11</v>
      </c>
      <c r="B4" s="82"/>
      <c r="C4" s="82"/>
      <c r="D4" s="82"/>
      <c r="E4" s="82"/>
      <c r="F4" s="82"/>
      <c r="G4" s="82"/>
      <c r="H4" s="82"/>
      <c r="I4" s="82"/>
      <c r="J4" s="82"/>
      <c r="K4" s="82"/>
      <c r="L4" s="82"/>
      <c r="M4" s="83"/>
    </row>
    <row r="5" spans="1:16" ht="6.75" customHeight="1" x14ac:dyDescent="0.2">
      <c r="A5" s="84"/>
      <c r="B5" s="85"/>
      <c r="C5" s="85"/>
      <c r="D5" s="85"/>
      <c r="E5" s="85"/>
      <c r="F5" s="85"/>
      <c r="G5" s="85"/>
      <c r="H5" s="85"/>
      <c r="I5" s="85"/>
      <c r="J5" s="85"/>
      <c r="K5" s="85"/>
      <c r="L5" s="85"/>
      <c r="M5" s="86"/>
    </row>
    <row r="6" spans="1:16" ht="14.1" customHeight="1" x14ac:dyDescent="0.2">
      <c r="A6" s="87" t="s">
        <v>7</v>
      </c>
      <c r="B6" s="88"/>
      <c r="C6" s="88"/>
      <c r="D6" s="88"/>
      <c r="E6" s="89"/>
      <c r="F6" s="90" t="s">
        <v>5</v>
      </c>
      <c r="G6" s="91"/>
      <c r="H6" s="91"/>
      <c r="I6" s="91"/>
      <c r="J6" s="91"/>
      <c r="K6" s="91"/>
      <c r="L6" s="91"/>
      <c r="M6" s="92"/>
    </row>
    <row r="7" spans="1:16" ht="21" customHeight="1" x14ac:dyDescent="0.2">
      <c r="A7" s="64" t="s">
        <v>148</v>
      </c>
      <c r="B7" s="65"/>
      <c r="C7" s="65"/>
      <c r="D7" s="65"/>
      <c r="E7" s="66"/>
      <c r="F7" s="64" t="s">
        <v>130</v>
      </c>
      <c r="G7" s="65"/>
      <c r="H7" s="65"/>
      <c r="I7" s="65"/>
      <c r="J7" s="65"/>
      <c r="K7" s="65"/>
      <c r="L7" s="65"/>
      <c r="M7" s="66"/>
    </row>
    <row r="8" spans="1:16" ht="18" customHeight="1" x14ac:dyDescent="0.2">
      <c r="A8" s="64" t="s">
        <v>33</v>
      </c>
      <c r="B8" s="65"/>
      <c r="C8" s="65"/>
      <c r="D8" s="66"/>
      <c r="E8" s="64" t="s">
        <v>59</v>
      </c>
      <c r="F8" s="65"/>
      <c r="G8" s="65"/>
      <c r="H8" s="65"/>
      <c r="I8" s="65"/>
      <c r="J8" s="65"/>
      <c r="K8" s="65"/>
      <c r="L8" s="65"/>
      <c r="M8" s="66"/>
    </row>
    <row r="9" spans="1:16" ht="28.15" customHeight="1" x14ac:dyDescent="0.2">
      <c r="A9" s="64" t="s">
        <v>137</v>
      </c>
      <c r="B9" s="65"/>
      <c r="C9" s="65"/>
      <c r="D9" s="66"/>
      <c r="E9" s="93" t="s">
        <v>60</v>
      </c>
      <c r="F9" s="94"/>
      <c r="G9" s="94"/>
      <c r="H9" s="95"/>
      <c r="I9" s="64" t="s">
        <v>61</v>
      </c>
      <c r="J9" s="65"/>
      <c r="K9" s="65"/>
      <c r="L9" s="65"/>
      <c r="M9" s="66"/>
    </row>
    <row r="10" spans="1:16" ht="14.1" customHeight="1" x14ac:dyDescent="0.2">
      <c r="A10" s="67" t="s">
        <v>34</v>
      </c>
      <c r="B10" s="68"/>
      <c r="C10" s="68"/>
      <c r="D10" s="69"/>
      <c r="E10" s="96"/>
      <c r="F10" s="97"/>
      <c r="G10" s="97"/>
      <c r="H10" s="98"/>
      <c r="I10" s="104" t="s">
        <v>4</v>
      </c>
      <c r="J10" s="105"/>
      <c r="K10" s="15"/>
      <c r="L10" s="102">
        <v>0.29459999999999997</v>
      </c>
      <c r="M10" s="103"/>
    </row>
    <row r="11" spans="1:16" ht="2.1" customHeight="1" x14ac:dyDescent="0.2">
      <c r="A11" s="77"/>
      <c r="B11" s="78"/>
      <c r="C11" s="78"/>
      <c r="D11" s="78"/>
      <c r="E11" s="78"/>
      <c r="F11" s="78"/>
      <c r="G11" s="78"/>
      <c r="H11" s="78"/>
      <c r="I11" s="78"/>
      <c r="J11" s="78"/>
      <c r="K11" s="78"/>
      <c r="L11" s="78"/>
      <c r="M11" s="78"/>
    </row>
    <row r="12" spans="1:16" ht="34.5" customHeight="1" x14ac:dyDescent="0.2">
      <c r="A12" s="16" t="s">
        <v>62</v>
      </c>
      <c r="B12" s="16" t="s">
        <v>63</v>
      </c>
      <c r="C12" s="16" t="s">
        <v>64</v>
      </c>
      <c r="D12" s="16" t="s">
        <v>65</v>
      </c>
      <c r="E12" s="31" t="s">
        <v>66</v>
      </c>
      <c r="F12" s="79" t="s">
        <v>67</v>
      </c>
      <c r="G12" s="80"/>
      <c r="H12" s="80"/>
      <c r="I12" s="79" t="s">
        <v>68</v>
      </c>
      <c r="J12" s="80"/>
      <c r="K12" s="80" t="s">
        <v>69</v>
      </c>
      <c r="L12" s="80"/>
      <c r="M12" s="80"/>
    </row>
    <row r="13" spans="1:16" ht="17.100000000000001" customHeight="1" x14ac:dyDescent="0.2">
      <c r="A13" s="22">
        <v>1</v>
      </c>
      <c r="B13" s="17"/>
      <c r="C13" s="18" t="s">
        <v>72</v>
      </c>
      <c r="D13" s="19"/>
      <c r="E13" s="38"/>
      <c r="F13" s="101"/>
      <c r="G13" s="101"/>
      <c r="H13" s="101"/>
      <c r="I13" s="101"/>
      <c r="J13" s="101"/>
      <c r="K13" s="76">
        <f>K14</f>
        <v>1850.88</v>
      </c>
      <c r="L13" s="76"/>
      <c r="M13" s="76"/>
    </row>
    <row r="14" spans="1:16" ht="94.5" customHeight="1" x14ac:dyDescent="0.2">
      <c r="A14" s="6" t="s">
        <v>2</v>
      </c>
      <c r="B14" s="4" t="s">
        <v>15</v>
      </c>
      <c r="C14" s="3" t="s">
        <v>38</v>
      </c>
      <c r="D14" s="4" t="s">
        <v>0</v>
      </c>
      <c r="E14" s="39">
        <f>ROUND(1,2)*1</f>
        <v>1</v>
      </c>
      <c r="F14" s="63">
        <v>1429.69</v>
      </c>
      <c r="G14" s="63"/>
      <c r="H14" s="63"/>
      <c r="I14" s="62">
        <f>F14*1.2946</f>
        <v>1850.8766740000001</v>
      </c>
      <c r="J14" s="62"/>
      <c r="K14" s="63">
        <f>ROUND(E14*(I14),2)</f>
        <v>1850.88</v>
      </c>
      <c r="L14" s="63"/>
      <c r="M14" s="63"/>
      <c r="P14" s="2"/>
    </row>
    <row r="15" spans="1:16" ht="17.100000000000001" customHeight="1" x14ac:dyDescent="0.2">
      <c r="A15" s="21">
        <v>2</v>
      </c>
      <c r="B15" s="17"/>
      <c r="C15" s="18" t="s">
        <v>35</v>
      </c>
      <c r="D15" s="19"/>
      <c r="E15" s="38"/>
      <c r="F15" s="100"/>
      <c r="G15" s="100"/>
      <c r="H15" s="100"/>
      <c r="I15" s="101"/>
      <c r="J15" s="101"/>
      <c r="K15" s="76">
        <f>SUM(K16:M18)</f>
        <v>2506.4306552200001</v>
      </c>
      <c r="L15" s="76"/>
      <c r="M15" s="76"/>
      <c r="P15" s="2"/>
    </row>
    <row r="16" spans="1:16" ht="55.5" customHeight="1" x14ac:dyDescent="0.2">
      <c r="A16" s="6" t="s">
        <v>20</v>
      </c>
      <c r="B16" s="4" t="s">
        <v>16</v>
      </c>
      <c r="C16" s="3" t="s">
        <v>36</v>
      </c>
      <c r="D16" s="5" t="s">
        <v>13</v>
      </c>
      <c r="E16" s="40">
        <v>10.09</v>
      </c>
      <c r="F16" s="99">
        <v>134.74</v>
      </c>
      <c r="G16" s="99"/>
      <c r="H16" s="99"/>
      <c r="I16" s="62">
        <f>F16*1.2946</f>
        <v>174.434404</v>
      </c>
      <c r="J16" s="62"/>
      <c r="K16" s="63">
        <f>I16*E16</f>
        <v>1760.0431363600001</v>
      </c>
      <c r="L16" s="63"/>
      <c r="M16" s="63"/>
    </row>
    <row r="17" spans="1:13" ht="72" customHeight="1" x14ac:dyDescent="0.2">
      <c r="A17" s="6" t="s">
        <v>21</v>
      </c>
      <c r="B17" s="4" t="s">
        <v>37</v>
      </c>
      <c r="C17" s="3" t="s">
        <v>39</v>
      </c>
      <c r="D17" s="5" t="s">
        <v>1</v>
      </c>
      <c r="E17" s="40">
        <v>17.7</v>
      </c>
      <c r="F17" s="99">
        <v>18.309999999999999</v>
      </c>
      <c r="G17" s="99"/>
      <c r="H17" s="99"/>
      <c r="I17" s="62">
        <f>F17*1.2946</f>
        <v>23.704125999999999</v>
      </c>
      <c r="J17" s="62"/>
      <c r="K17" s="63">
        <f t="shared" ref="K17:K18" si="0">I17*E17</f>
        <v>419.56303019999996</v>
      </c>
      <c r="L17" s="63"/>
      <c r="M17" s="63"/>
    </row>
    <row r="18" spans="1:13" ht="68.25" customHeight="1" x14ac:dyDescent="0.2">
      <c r="A18" s="6" t="s">
        <v>22</v>
      </c>
      <c r="B18" s="4" t="s">
        <v>131</v>
      </c>
      <c r="C18" s="7" t="s">
        <v>40</v>
      </c>
      <c r="D18" s="5" t="s">
        <v>1</v>
      </c>
      <c r="E18" s="40">
        <v>16.09</v>
      </c>
      <c r="F18" s="63">
        <v>15.69</v>
      </c>
      <c r="G18" s="63"/>
      <c r="H18" s="63"/>
      <c r="I18" s="62">
        <f>F18*1.2946</f>
        <v>20.312273999999999</v>
      </c>
      <c r="J18" s="62"/>
      <c r="K18" s="63">
        <f t="shared" si="0"/>
        <v>326.82448865999999</v>
      </c>
      <c r="L18" s="63"/>
      <c r="M18" s="63"/>
    </row>
    <row r="19" spans="1:13" ht="21" customHeight="1" x14ac:dyDescent="0.2">
      <c r="A19" s="21">
        <v>3</v>
      </c>
      <c r="B19" s="17"/>
      <c r="C19" s="18" t="s">
        <v>12</v>
      </c>
      <c r="D19" s="19"/>
      <c r="E19" s="38"/>
      <c r="F19" s="100"/>
      <c r="G19" s="100"/>
      <c r="H19" s="100"/>
      <c r="I19" s="101"/>
      <c r="J19" s="101"/>
      <c r="K19" s="76">
        <f>SUM(K20:M22)</f>
        <v>14760.564309140002</v>
      </c>
      <c r="L19" s="76"/>
      <c r="M19" s="76"/>
    </row>
    <row r="20" spans="1:13" ht="48" customHeight="1" x14ac:dyDescent="0.2">
      <c r="A20" s="6" t="s">
        <v>23</v>
      </c>
      <c r="B20" s="4" t="s">
        <v>132</v>
      </c>
      <c r="C20" s="24" t="s">
        <v>133</v>
      </c>
      <c r="D20" s="4" t="s">
        <v>1</v>
      </c>
      <c r="E20" s="40">
        <v>67.31</v>
      </c>
      <c r="F20" s="99">
        <v>88.03</v>
      </c>
      <c r="G20" s="99"/>
      <c r="H20" s="99"/>
      <c r="I20" s="62">
        <f>F20*1.2946</f>
        <v>113.963638</v>
      </c>
      <c r="J20" s="62"/>
      <c r="K20" s="63">
        <f>I20*E20</f>
        <v>7670.8924737800007</v>
      </c>
      <c r="L20" s="63"/>
      <c r="M20" s="63"/>
    </row>
    <row r="21" spans="1:13" ht="49.5" customHeight="1" x14ac:dyDescent="0.2">
      <c r="A21" s="6" t="s">
        <v>24</v>
      </c>
      <c r="B21" s="4" t="s">
        <v>43</v>
      </c>
      <c r="C21" s="3" t="s">
        <v>41</v>
      </c>
      <c r="D21" s="4" t="s">
        <v>1</v>
      </c>
      <c r="E21" s="40">
        <v>134.62</v>
      </c>
      <c r="F21" s="99">
        <v>8.5</v>
      </c>
      <c r="G21" s="99"/>
      <c r="H21" s="99"/>
      <c r="I21" s="62">
        <f>F21*1.2946</f>
        <v>11.004099999999999</v>
      </c>
      <c r="J21" s="62"/>
      <c r="K21" s="63">
        <f t="shared" ref="K21:K22" si="1">I21*E21</f>
        <v>1481.371942</v>
      </c>
      <c r="L21" s="63"/>
      <c r="M21" s="63"/>
    </row>
    <row r="22" spans="1:13" ht="43.5" customHeight="1" x14ac:dyDescent="0.2">
      <c r="A22" s="6" t="s">
        <v>25</v>
      </c>
      <c r="B22" s="4" t="s">
        <v>44</v>
      </c>
      <c r="C22" s="3" t="s">
        <v>42</v>
      </c>
      <c r="D22" s="4" t="s">
        <v>1</v>
      </c>
      <c r="E22" s="40">
        <v>134.62</v>
      </c>
      <c r="F22" s="99">
        <v>32.18</v>
      </c>
      <c r="G22" s="99"/>
      <c r="H22" s="99"/>
      <c r="I22" s="62">
        <f>F22*1.2946</f>
        <v>41.660227999999996</v>
      </c>
      <c r="J22" s="62"/>
      <c r="K22" s="63">
        <f t="shared" si="1"/>
        <v>5608.2998933600002</v>
      </c>
      <c r="L22" s="63"/>
      <c r="M22" s="63"/>
    </row>
    <row r="23" spans="1:13" ht="18" customHeight="1" x14ac:dyDescent="0.2">
      <c r="A23" s="21">
        <v>4</v>
      </c>
      <c r="B23" s="17"/>
      <c r="C23" s="18" t="s">
        <v>45</v>
      </c>
      <c r="D23" s="19"/>
      <c r="E23" s="38"/>
      <c r="F23" s="100"/>
      <c r="G23" s="100"/>
      <c r="H23" s="100"/>
      <c r="I23" s="101"/>
      <c r="J23" s="101"/>
      <c r="K23" s="76">
        <f>SUM(K24:M25)</f>
        <v>2137.86865094</v>
      </c>
      <c r="L23" s="76"/>
      <c r="M23" s="76"/>
    </row>
    <row r="24" spans="1:13" ht="36" customHeight="1" x14ac:dyDescent="0.2">
      <c r="A24" s="6" t="s">
        <v>26</v>
      </c>
      <c r="B24" s="4" t="s">
        <v>17</v>
      </c>
      <c r="C24" s="3" t="s">
        <v>47</v>
      </c>
      <c r="D24" s="4" t="s">
        <v>1</v>
      </c>
      <c r="E24" s="40">
        <v>16.09</v>
      </c>
      <c r="F24" s="99">
        <v>39.71</v>
      </c>
      <c r="G24" s="99"/>
      <c r="H24" s="99"/>
      <c r="I24" s="62">
        <f>F24*1.2946</f>
        <v>51.408566</v>
      </c>
      <c r="J24" s="62"/>
      <c r="K24" s="63">
        <f>I24*E24</f>
        <v>827.16382694000004</v>
      </c>
      <c r="L24" s="63"/>
      <c r="M24" s="63"/>
    </row>
    <row r="25" spans="1:13" ht="82.5" customHeight="1" x14ac:dyDescent="0.2">
      <c r="A25" s="6" t="s">
        <v>46</v>
      </c>
      <c r="B25" s="4" t="s">
        <v>50</v>
      </c>
      <c r="C25" s="3" t="s">
        <v>48</v>
      </c>
      <c r="D25" s="4" t="s">
        <v>1</v>
      </c>
      <c r="E25" s="40">
        <v>17.7</v>
      </c>
      <c r="F25" s="99">
        <v>57.2</v>
      </c>
      <c r="G25" s="99"/>
      <c r="H25" s="99"/>
      <c r="I25" s="62">
        <f>F25*1.2946</f>
        <v>74.051119999999997</v>
      </c>
      <c r="J25" s="62"/>
      <c r="K25" s="63">
        <f>I25*E25</f>
        <v>1310.7048239999999</v>
      </c>
      <c r="L25" s="63"/>
      <c r="M25" s="63"/>
    </row>
    <row r="26" spans="1:13" ht="18" customHeight="1" x14ac:dyDescent="0.2">
      <c r="A26" s="21">
        <v>5</v>
      </c>
      <c r="B26" s="17"/>
      <c r="C26" s="18" t="s">
        <v>51</v>
      </c>
      <c r="D26" s="19"/>
      <c r="E26" s="38"/>
      <c r="F26" s="100"/>
      <c r="G26" s="100"/>
      <c r="H26" s="100"/>
      <c r="I26" s="101"/>
      <c r="J26" s="101"/>
      <c r="K26" s="76">
        <f>SUM(K27:M29)</f>
        <v>6640.34025492</v>
      </c>
      <c r="L26" s="76"/>
      <c r="M26" s="76"/>
    </row>
    <row r="27" spans="1:13" ht="66" customHeight="1" x14ac:dyDescent="0.2">
      <c r="A27" s="6" t="s">
        <v>27</v>
      </c>
      <c r="B27" s="8" t="s">
        <v>134</v>
      </c>
      <c r="C27" s="26" t="s">
        <v>146</v>
      </c>
      <c r="D27" s="4" t="s">
        <v>6</v>
      </c>
      <c r="E27" s="40">
        <v>13.5</v>
      </c>
      <c r="F27" s="99">
        <v>193.65</v>
      </c>
      <c r="G27" s="99"/>
      <c r="H27" s="99"/>
      <c r="I27" s="62">
        <f>F27*1.2946</f>
        <v>250.69928999999999</v>
      </c>
      <c r="J27" s="62"/>
      <c r="K27" s="63">
        <f>I27*E27</f>
        <v>3384.440415</v>
      </c>
      <c r="L27" s="63"/>
      <c r="M27" s="63"/>
    </row>
    <row r="28" spans="1:13" ht="48" customHeight="1" x14ac:dyDescent="0.2">
      <c r="A28" s="6" t="s">
        <v>28</v>
      </c>
      <c r="B28" s="8" t="s">
        <v>19</v>
      </c>
      <c r="C28" s="3" t="s">
        <v>147</v>
      </c>
      <c r="D28" s="5" t="s">
        <v>13</v>
      </c>
      <c r="E28" s="40">
        <v>1.89</v>
      </c>
      <c r="F28" s="99">
        <v>689.68</v>
      </c>
      <c r="G28" s="99"/>
      <c r="H28" s="99"/>
      <c r="I28" s="62">
        <f>F28*1.2946</f>
        <v>892.8597279999999</v>
      </c>
      <c r="J28" s="62"/>
      <c r="K28" s="63">
        <f t="shared" ref="K28:K29" si="2">I28*E28</f>
        <v>1687.5048859199997</v>
      </c>
      <c r="L28" s="63"/>
      <c r="M28" s="63"/>
    </row>
    <row r="29" spans="1:13" ht="21.75" customHeight="1" x14ac:dyDescent="0.2">
      <c r="A29" s="6" t="s">
        <v>49</v>
      </c>
      <c r="B29" s="8" t="s">
        <v>18</v>
      </c>
      <c r="C29" s="3" t="s">
        <v>52</v>
      </c>
      <c r="D29" s="4" t="s">
        <v>14</v>
      </c>
      <c r="E29" s="40">
        <v>94.5</v>
      </c>
      <c r="F29" s="99">
        <v>12.82</v>
      </c>
      <c r="G29" s="99"/>
      <c r="H29" s="99"/>
      <c r="I29" s="62">
        <f>F29*1.2946</f>
        <v>16.596772000000001</v>
      </c>
      <c r="J29" s="62"/>
      <c r="K29" s="63">
        <f t="shared" si="2"/>
        <v>1568.3949540000001</v>
      </c>
      <c r="L29" s="63"/>
      <c r="M29" s="63"/>
    </row>
    <row r="30" spans="1:13" ht="16.5" customHeight="1" x14ac:dyDescent="0.2">
      <c r="A30" s="21">
        <v>6</v>
      </c>
      <c r="B30" s="20"/>
      <c r="C30" s="18" t="s">
        <v>53</v>
      </c>
      <c r="D30" s="1"/>
      <c r="E30" s="41"/>
      <c r="F30" s="53"/>
      <c r="G30" s="53"/>
      <c r="H30" s="53"/>
      <c r="I30" s="54"/>
      <c r="J30" s="54"/>
      <c r="K30" s="55">
        <f>SUM(K31:M36)</f>
        <v>13520.978465599999</v>
      </c>
      <c r="L30" s="55"/>
      <c r="M30" s="55"/>
    </row>
    <row r="31" spans="1:13" ht="66.75" customHeight="1" x14ac:dyDescent="0.2">
      <c r="A31" s="6" t="s">
        <v>29</v>
      </c>
      <c r="B31" s="45" t="s">
        <v>101</v>
      </c>
      <c r="C31" s="3" t="s">
        <v>100</v>
      </c>
      <c r="D31" s="4" t="s">
        <v>1</v>
      </c>
      <c r="E31" s="42">
        <v>2.7</v>
      </c>
      <c r="F31" s="56">
        <v>1667.38</v>
      </c>
      <c r="G31" s="57"/>
      <c r="H31" s="58"/>
      <c r="I31" s="62">
        <f t="shared" ref="I31:I36" si="3">F31*1.2946</f>
        <v>2158.5901480000002</v>
      </c>
      <c r="J31" s="62"/>
      <c r="K31" s="63">
        <f t="shared" ref="K31:K36" si="4">I31*E31</f>
        <v>5828.1933996000007</v>
      </c>
      <c r="L31" s="63"/>
      <c r="M31" s="63"/>
    </row>
    <row r="32" spans="1:13" ht="57" customHeight="1" x14ac:dyDescent="0.2">
      <c r="A32" s="6" t="s">
        <v>126</v>
      </c>
      <c r="B32" s="45" t="s">
        <v>139</v>
      </c>
      <c r="C32" s="26" t="s">
        <v>138</v>
      </c>
      <c r="D32" s="4" t="s">
        <v>0</v>
      </c>
      <c r="E32" s="42">
        <v>1</v>
      </c>
      <c r="F32" s="56">
        <v>88.5</v>
      </c>
      <c r="G32" s="57"/>
      <c r="H32" s="58"/>
      <c r="I32" s="62">
        <f t="shared" si="3"/>
        <v>114.57209999999999</v>
      </c>
      <c r="J32" s="62"/>
      <c r="K32" s="63">
        <f t="shared" si="4"/>
        <v>114.57209999999999</v>
      </c>
      <c r="L32" s="63"/>
      <c r="M32" s="63"/>
    </row>
    <row r="33" spans="1:13" ht="24" customHeight="1" x14ac:dyDescent="0.2">
      <c r="A33" s="6" t="s">
        <v>127</v>
      </c>
      <c r="B33" s="45" t="s">
        <v>141</v>
      </c>
      <c r="C33" s="26" t="s">
        <v>140</v>
      </c>
      <c r="D33" s="4" t="s">
        <v>1</v>
      </c>
      <c r="E33" s="42">
        <v>2.7</v>
      </c>
      <c r="F33" s="56">
        <v>87.4</v>
      </c>
      <c r="G33" s="57"/>
      <c r="H33" s="58"/>
      <c r="I33" s="62">
        <f t="shared" si="3"/>
        <v>113.14804000000001</v>
      </c>
      <c r="J33" s="62"/>
      <c r="K33" s="63">
        <f t="shared" si="4"/>
        <v>305.49970800000006</v>
      </c>
      <c r="L33" s="63"/>
      <c r="M33" s="63"/>
    </row>
    <row r="34" spans="1:13" ht="48" customHeight="1" x14ac:dyDescent="0.2">
      <c r="A34" s="6" t="s">
        <v>149</v>
      </c>
      <c r="B34" s="45">
        <v>100702</v>
      </c>
      <c r="C34" s="24" t="s">
        <v>136</v>
      </c>
      <c r="D34" s="4" t="s">
        <v>1</v>
      </c>
      <c r="E34" s="42">
        <v>7.63</v>
      </c>
      <c r="F34" s="56">
        <v>460.58</v>
      </c>
      <c r="G34" s="57"/>
      <c r="H34" s="58"/>
      <c r="I34" s="62">
        <f t="shared" si="3"/>
        <v>596.26686799999993</v>
      </c>
      <c r="J34" s="62"/>
      <c r="K34" s="63">
        <f t="shared" si="4"/>
        <v>4549.5162028399991</v>
      </c>
      <c r="L34" s="63"/>
      <c r="M34" s="63"/>
    </row>
    <row r="35" spans="1:13" ht="92.25" customHeight="1" x14ac:dyDescent="0.2">
      <c r="A35" s="6" t="s">
        <v>150</v>
      </c>
      <c r="B35" s="50" t="s">
        <v>142</v>
      </c>
      <c r="C35" s="26" t="s">
        <v>143</v>
      </c>
      <c r="D35" s="51" t="s">
        <v>102</v>
      </c>
      <c r="E35" s="43">
        <v>3</v>
      </c>
      <c r="F35" s="59">
        <v>555.13</v>
      </c>
      <c r="G35" s="61"/>
      <c r="H35" s="60"/>
      <c r="I35" s="62">
        <f t="shared" si="3"/>
        <v>718.67129799999998</v>
      </c>
      <c r="J35" s="62"/>
      <c r="K35" s="63">
        <f t="shared" si="4"/>
        <v>2156.0138939999997</v>
      </c>
      <c r="L35" s="63"/>
      <c r="M35" s="63"/>
    </row>
    <row r="36" spans="1:13" ht="24" customHeight="1" x14ac:dyDescent="0.2">
      <c r="A36" s="6" t="s">
        <v>151</v>
      </c>
      <c r="B36" s="50" t="s">
        <v>145</v>
      </c>
      <c r="C36" s="26" t="s">
        <v>144</v>
      </c>
      <c r="D36" s="4" t="s">
        <v>1</v>
      </c>
      <c r="E36" s="42">
        <v>7.63</v>
      </c>
      <c r="F36" s="63">
        <v>57.42</v>
      </c>
      <c r="G36" s="63"/>
      <c r="H36" s="63"/>
      <c r="I36" s="62">
        <f t="shared" si="3"/>
        <v>74.335932</v>
      </c>
      <c r="J36" s="62"/>
      <c r="K36" s="63">
        <f t="shared" si="4"/>
        <v>567.18316115999994</v>
      </c>
      <c r="L36" s="63"/>
      <c r="M36" s="63"/>
    </row>
    <row r="37" spans="1:13" ht="16.5" customHeight="1" x14ac:dyDescent="0.2">
      <c r="A37" s="21">
        <v>7</v>
      </c>
      <c r="B37" s="18"/>
      <c r="C37" s="18" t="s">
        <v>54</v>
      </c>
      <c r="D37" s="1"/>
      <c r="E37" s="41"/>
      <c r="F37" s="53"/>
      <c r="G37" s="53"/>
      <c r="H37" s="53"/>
      <c r="I37" s="54"/>
      <c r="J37" s="54"/>
      <c r="K37" s="55">
        <f>SUM(K38:M40)</f>
        <v>1158.9751148</v>
      </c>
      <c r="L37" s="55"/>
      <c r="M37" s="55"/>
    </row>
    <row r="38" spans="1:13" ht="48" customHeight="1" x14ac:dyDescent="0.2">
      <c r="A38" s="6" t="s">
        <v>30</v>
      </c>
      <c r="B38" s="46" t="s">
        <v>153</v>
      </c>
      <c r="C38" s="26" t="s">
        <v>152</v>
      </c>
      <c r="D38" s="4" t="s">
        <v>0</v>
      </c>
      <c r="E38" s="42">
        <v>1</v>
      </c>
      <c r="F38" s="63">
        <v>129.33000000000001</v>
      </c>
      <c r="G38" s="63"/>
      <c r="H38" s="63"/>
      <c r="I38" s="62">
        <f>F38*1.2946</f>
        <v>167.43061800000001</v>
      </c>
      <c r="J38" s="62"/>
      <c r="K38" s="63">
        <f t="shared" ref="K38:K40" si="5">I38*E38</f>
        <v>167.43061800000001</v>
      </c>
      <c r="L38" s="63"/>
      <c r="M38" s="63"/>
    </row>
    <row r="39" spans="1:13" ht="23.25" customHeight="1" x14ac:dyDescent="0.2">
      <c r="A39" s="6" t="s">
        <v>31</v>
      </c>
      <c r="B39" s="46" t="s">
        <v>56</v>
      </c>
      <c r="C39" s="3" t="s">
        <v>55</v>
      </c>
      <c r="D39" s="4" t="s">
        <v>1</v>
      </c>
      <c r="E39" s="42">
        <v>0.9</v>
      </c>
      <c r="F39" s="63">
        <v>342.82</v>
      </c>
      <c r="G39" s="63"/>
      <c r="H39" s="63"/>
      <c r="I39" s="62">
        <f t="shared" ref="I39:I40" si="6">F39*1.2946</f>
        <v>443.814772</v>
      </c>
      <c r="J39" s="62"/>
      <c r="K39" s="63">
        <f t="shared" si="5"/>
        <v>399.4332948</v>
      </c>
      <c r="L39" s="63"/>
      <c r="M39" s="63"/>
    </row>
    <row r="40" spans="1:13" ht="97.5" customHeight="1" x14ac:dyDescent="0.2">
      <c r="A40" s="6" t="s">
        <v>32</v>
      </c>
      <c r="B40" s="46" t="s">
        <v>58</v>
      </c>
      <c r="C40" s="3" t="s">
        <v>57</v>
      </c>
      <c r="D40" s="4" t="s">
        <v>0</v>
      </c>
      <c r="E40" s="42">
        <v>1</v>
      </c>
      <c r="F40" s="63">
        <v>457.37</v>
      </c>
      <c r="G40" s="63"/>
      <c r="H40" s="63"/>
      <c r="I40" s="62">
        <f t="shared" si="6"/>
        <v>592.11120200000005</v>
      </c>
      <c r="J40" s="62"/>
      <c r="K40" s="63">
        <f t="shared" si="5"/>
        <v>592.11120200000005</v>
      </c>
      <c r="L40" s="63"/>
      <c r="M40" s="63"/>
    </row>
    <row r="41" spans="1:13" ht="16.5" customHeight="1" x14ac:dyDescent="0.2">
      <c r="A41" s="21">
        <v>8</v>
      </c>
      <c r="B41" s="18"/>
      <c r="C41" s="18" t="s">
        <v>73</v>
      </c>
      <c r="D41" s="1"/>
      <c r="E41" s="41"/>
      <c r="F41" s="53"/>
      <c r="G41" s="53"/>
      <c r="H41" s="53"/>
      <c r="I41" s="54"/>
      <c r="J41" s="54"/>
      <c r="K41" s="55">
        <f>SUM(K42:M47)</f>
        <v>8241.6952070799998</v>
      </c>
      <c r="L41" s="55"/>
      <c r="M41" s="55"/>
    </row>
    <row r="42" spans="1:13" ht="46.5" customHeight="1" x14ac:dyDescent="0.2">
      <c r="A42" s="25" t="s">
        <v>74</v>
      </c>
      <c r="B42" s="46" t="s">
        <v>75</v>
      </c>
      <c r="C42" s="33" t="s">
        <v>76</v>
      </c>
      <c r="D42" s="23" t="s">
        <v>1</v>
      </c>
      <c r="E42" s="42">
        <v>134.62</v>
      </c>
      <c r="F42" s="56">
        <v>5.75</v>
      </c>
      <c r="G42" s="57"/>
      <c r="H42" s="58"/>
      <c r="I42" s="56">
        <f>F42*1.2946</f>
        <v>7.4439500000000001</v>
      </c>
      <c r="J42" s="58"/>
      <c r="K42" s="56">
        <f>I42*E42</f>
        <v>1002.104549</v>
      </c>
      <c r="L42" s="57"/>
      <c r="M42" s="58"/>
    </row>
    <row r="43" spans="1:13" ht="48" customHeight="1" x14ac:dyDescent="0.2">
      <c r="A43" s="25" t="s">
        <v>77</v>
      </c>
      <c r="B43" s="46" t="s">
        <v>78</v>
      </c>
      <c r="C43" s="3" t="s">
        <v>88</v>
      </c>
      <c r="D43" s="23" t="s">
        <v>1</v>
      </c>
      <c r="E43" s="42">
        <v>16.09</v>
      </c>
      <c r="F43" s="56">
        <v>7.31</v>
      </c>
      <c r="G43" s="57"/>
      <c r="H43" s="58"/>
      <c r="I43" s="56">
        <f>F43*1.2946</f>
        <v>9.4635259999999999</v>
      </c>
      <c r="J43" s="58"/>
      <c r="K43" s="56">
        <f t="shared" ref="K43:K47" si="7">I43*E43</f>
        <v>152.26813333999999</v>
      </c>
      <c r="L43" s="57"/>
      <c r="M43" s="58"/>
    </row>
    <row r="44" spans="1:13" ht="36.75" customHeight="1" x14ac:dyDescent="0.2">
      <c r="A44" s="25" t="s">
        <v>79</v>
      </c>
      <c r="B44" s="46" t="s">
        <v>86</v>
      </c>
      <c r="C44" s="24" t="s">
        <v>87</v>
      </c>
      <c r="D44" s="23" t="s">
        <v>1</v>
      </c>
      <c r="E44" s="42">
        <v>134.62</v>
      </c>
      <c r="F44" s="56">
        <v>20.9</v>
      </c>
      <c r="G44" s="57"/>
      <c r="H44" s="58"/>
      <c r="I44" s="56">
        <f t="shared" ref="I44:I47" si="8">F44*1.2946</f>
        <v>27.057139999999997</v>
      </c>
      <c r="J44" s="58"/>
      <c r="K44" s="56">
        <f t="shared" si="7"/>
        <v>3642.4321867999997</v>
      </c>
      <c r="L44" s="57"/>
      <c r="M44" s="58"/>
    </row>
    <row r="45" spans="1:13" ht="36.75" customHeight="1" x14ac:dyDescent="0.2">
      <c r="A45" s="25" t="s">
        <v>82</v>
      </c>
      <c r="B45" s="46" t="s">
        <v>90</v>
      </c>
      <c r="C45" s="3" t="s">
        <v>89</v>
      </c>
      <c r="D45" s="23" t="s">
        <v>1</v>
      </c>
      <c r="E45" s="42">
        <v>16.09</v>
      </c>
      <c r="F45" s="56">
        <v>31.85</v>
      </c>
      <c r="G45" s="57"/>
      <c r="H45" s="58"/>
      <c r="I45" s="56">
        <f t="shared" si="8"/>
        <v>41.23301</v>
      </c>
      <c r="J45" s="58"/>
      <c r="K45" s="56">
        <f t="shared" si="7"/>
        <v>663.43913090000001</v>
      </c>
      <c r="L45" s="57"/>
      <c r="M45" s="58"/>
    </row>
    <row r="46" spans="1:13" ht="36.75" customHeight="1" x14ac:dyDescent="0.2">
      <c r="A46" s="25" t="s">
        <v>85</v>
      </c>
      <c r="B46" s="46" t="s">
        <v>80</v>
      </c>
      <c r="C46" s="34" t="s">
        <v>81</v>
      </c>
      <c r="D46" s="23" t="s">
        <v>1</v>
      </c>
      <c r="E46" s="42">
        <v>134.62</v>
      </c>
      <c r="F46" s="56">
        <v>14.1</v>
      </c>
      <c r="G46" s="57"/>
      <c r="H46" s="58"/>
      <c r="I46" s="56">
        <f t="shared" si="8"/>
        <v>18.25386</v>
      </c>
      <c r="J46" s="58"/>
      <c r="K46" s="56">
        <f t="shared" si="7"/>
        <v>2457.3346332000001</v>
      </c>
      <c r="L46" s="57"/>
      <c r="M46" s="58"/>
    </row>
    <row r="47" spans="1:13" ht="38.25" customHeight="1" x14ac:dyDescent="0.2">
      <c r="A47" s="25" t="s">
        <v>103</v>
      </c>
      <c r="B47" s="46" t="s">
        <v>83</v>
      </c>
      <c r="C47" s="34" t="s">
        <v>84</v>
      </c>
      <c r="D47" s="23" t="s">
        <v>1</v>
      </c>
      <c r="E47" s="42">
        <v>16.09</v>
      </c>
      <c r="F47" s="56">
        <v>15.56</v>
      </c>
      <c r="G47" s="57"/>
      <c r="H47" s="58"/>
      <c r="I47" s="56">
        <f t="shared" si="8"/>
        <v>20.143975999999999</v>
      </c>
      <c r="J47" s="58"/>
      <c r="K47" s="56">
        <f t="shared" si="7"/>
        <v>324.11657384</v>
      </c>
      <c r="L47" s="57"/>
      <c r="M47" s="58"/>
    </row>
    <row r="48" spans="1:13" ht="16.5" customHeight="1" x14ac:dyDescent="0.2">
      <c r="A48" s="21">
        <v>9</v>
      </c>
      <c r="B48" s="18"/>
      <c r="C48" s="18" t="s">
        <v>91</v>
      </c>
      <c r="D48" s="1"/>
      <c r="E48" s="41"/>
      <c r="F48" s="53"/>
      <c r="G48" s="53"/>
      <c r="H48" s="53"/>
      <c r="I48" s="54"/>
      <c r="J48" s="54"/>
      <c r="K48" s="55">
        <f>SUM(K49:M50)</f>
        <v>189.943712</v>
      </c>
      <c r="L48" s="55"/>
      <c r="M48" s="55"/>
    </row>
    <row r="49" spans="1:13" ht="70.5" customHeight="1" x14ac:dyDescent="0.2">
      <c r="A49" s="25" t="s">
        <v>93</v>
      </c>
      <c r="B49" s="47" t="s">
        <v>122</v>
      </c>
      <c r="C49" s="35" t="s">
        <v>123</v>
      </c>
      <c r="D49" s="28" t="s">
        <v>121</v>
      </c>
      <c r="E49" s="42">
        <v>1</v>
      </c>
      <c r="F49" s="56">
        <v>124.25</v>
      </c>
      <c r="G49" s="57"/>
      <c r="H49" s="58"/>
      <c r="I49" s="56">
        <f t="shared" ref="I49:I50" si="9">F49*1.2946</f>
        <v>160.85405</v>
      </c>
      <c r="J49" s="58"/>
      <c r="K49" s="56">
        <f t="shared" ref="K49:K50" si="10">I49*E49</f>
        <v>160.85405</v>
      </c>
      <c r="L49" s="57"/>
      <c r="M49" s="58"/>
    </row>
    <row r="50" spans="1:13" ht="42" customHeight="1" x14ac:dyDescent="0.2">
      <c r="A50" s="25" t="s">
        <v>94</v>
      </c>
      <c r="B50" s="48" t="s">
        <v>124</v>
      </c>
      <c r="C50" s="27" t="s">
        <v>125</v>
      </c>
      <c r="D50" s="28" t="s">
        <v>6</v>
      </c>
      <c r="E50" s="42">
        <v>1</v>
      </c>
      <c r="F50" s="56">
        <v>22.47</v>
      </c>
      <c r="G50" s="57"/>
      <c r="H50" s="58"/>
      <c r="I50" s="56">
        <f t="shared" si="9"/>
        <v>29.089661999999997</v>
      </c>
      <c r="J50" s="58"/>
      <c r="K50" s="56">
        <f t="shared" si="10"/>
        <v>29.089661999999997</v>
      </c>
      <c r="L50" s="57"/>
      <c r="M50" s="58"/>
    </row>
    <row r="51" spans="1:13" ht="16.5" customHeight="1" x14ac:dyDescent="0.2">
      <c r="A51" s="21">
        <v>10</v>
      </c>
      <c r="B51" s="18"/>
      <c r="C51" s="18" t="s">
        <v>92</v>
      </c>
      <c r="D51" s="1"/>
      <c r="E51" s="41"/>
      <c r="F51" s="53"/>
      <c r="G51" s="53"/>
      <c r="H51" s="53"/>
      <c r="I51" s="54"/>
      <c r="J51" s="54"/>
      <c r="K51" s="55">
        <f>SUM(K52:M59)</f>
        <v>3998.2814779999994</v>
      </c>
      <c r="L51" s="55"/>
      <c r="M51" s="55"/>
    </row>
    <row r="52" spans="1:13" ht="156" customHeight="1" x14ac:dyDescent="0.2">
      <c r="A52" s="28" t="s">
        <v>95</v>
      </c>
      <c r="B52" s="47" t="s">
        <v>105</v>
      </c>
      <c r="C52" s="27" t="s">
        <v>106</v>
      </c>
      <c r="D52" s="29" t="s">
        <v>102</v>
      </c>
      <c r="E52" s="42">
        <v>3</v>
      </c>
      <c r="F52" s="56">
        <v>229.95</v>
      </c>
      <c r="G52" s="57"/>
      <c r="H52" s="58"/>
      <c r="I52" s="56">
        <f>F52*1.2946</f>
        <v>297.69326999999998</v>
      </c>
      <c r="J52" s="58"/>
      <c r="K52" s="56">
        <f>I52*E52</f>
        <v>893.07980999999995</v>
      </c>
      <c r="L52" s="57"/>
      <c r="M52" s="58"/>
    </row>
    <row r="53" spans="1:13" ht="123" customHeight="1" x14ac:dyDescent="0.2">
      <c r="A53" s="28" t="s">
        <v>96</v>
      </c>
      <c r="B53" s="47" t="s">
        <v>107</v>
      </c>
      <c r="C53" s="52" t="s">
        <v>108</v>
      </c>
      <c r="D53" s="29" t="s">
        <v>102</v>
      </c>
      <c r="E53" s="42">
        <v>2</v>
      </c>
      <c r="F53" s="56">
        <v>143.25</v>
      </c>
      <c r="G53" s="57"/>
      <c r="H53" s="58"/>
      <c r="I53" s="56">
        <f>F53*1.2946</f>
        <v>185.45144999999999</v>
      </c>
      <c r="J53" s="58"/>
      <c r="K53" s="56">
        <f t="shared" ref="K53:K59" si="11">I53*E53</f>
        <v>370.90289999999999</v>
      </c>
      <c r="L53" s="57"/>
      <c r="M53" s="58"/>
    </row>
    <row r="54" spans="1:13" ht="159" customHeight="1" x14ac:dyDescent="0.2">
      <c r="A54" s="28" t="s">
        <v>97</v>
      </c>
      <c r="B54" s="47" t="s">
        <v>109</v>
      </c>
      <c r="C54" s="36" t="s">
        <v>110</v>
      </c>
      <c r="D54" s="29" t="s">
        <v>102</v>
      </c>
      <c r="E54" s="42">
        <v>4</v>
      </c>
      <c r="F54" s="56">
        <v>282.14999999999998</v>
      </c>
      <c r="G54" s="57"/>
      <c r="H54" s="58"/>
      <c r="I54" s="56">
        <f t="shared" ref="I54:I59" si="12">F54*1.2946</f>
        <v>365.27138999999994</v>
      </c>
      <c r="J54" s="58"/>
      <c r="K54" s="56">
        <f t="shared" si="11"/>
        <v>1461.0855599999998</v>
      </c>
      <c r="L54" s="57"/>
      <c r="M54" s="58"/>
    </row>
    <row r="55" spans="1:13" ht="153" customHeight="1" x14ac:dyDescent="0.2">
      <c r="A55" s="28" t="s">
        <v>98</v>
      </c>
      <c r="B55" s="47" t="s">
        <v>111</v>
      </c>
      <c r="C55" s="36" t="s">
        <v>112</v>
      </c>
      <c r="D55" s="29" t="s">
        <v>102</v>
      </c>
      <c r="E55" s="42">
        <v>1</v>
      </c>
      <c r="F55" s="56">
        <v>401.95</v>
      </c>
      <c r="G55" s="57"/>
      <c r="H55" s="58"/>
      <c r="I55" s="56">
        <f t="shared" si="12"/>
        <v>520.36446999999998</v>
      </c>
      <c r="J55" s="58"/>
      <c r="K55" s="56">
        <f t="shared" si="11"/>
        <v>520.36446999999998</v>
      </c>
      <c r="L55" s="57"/>
      <c r="M55" s="58"/>
    </row>
    <row r="56" spans="1:13" ht="66" customHeight="1" x14ac:dyDescent="0.2">
      <c r="A56" s="28" t="s">
        <v>104</v>
      </c>
      <c r="B56" s="47" t="s">
        <v>113</v>
      </c>
      <c r="C56" s="36" t="s">
        <v>114</v>
      </c>
      <c r="D56" s="29" t="s">
        <v>102</v>
      </c>
      <c r="E56" s="42">
        <v>2</v>
      </c>
      <c r="F56" s="56">
        <v>120.03</v>
      </c>
      <c r="G56" s="57"/>
      <c r="H56" s="58"/>
      <c r="I56" s="56">
        <f t="shared" si="12"/>
        <v>155.390838</v>
      </c>
      <c r="J56" s="58"/>
      <c r="K56" s="56">
        <f t="shared" si="11"/>
        <v>310.781676</v>
      </c>
      <c r="L56" s="57"/>
      <c r="M56" s="58"/>
    </row>
    <row r="57" spans="1:13" ht="60" customHeight="1" x14ac:dyDescent="0.2">
      <c r="A57" s="28" t="s">
        <v>154</v>
      </c>
      <c r="B57" s="47" t="s">
        <v>118</v>
      </c>
      <c r="C57" s="27" t="s">
        <v>115</v>
      </c>
      <c r="D57" s="29" t="s">
        <v>6</v>
      </c>
      <c r="E57" s="42">
        <v>20</v>
      </c>
      <c r="F57" s="56">
        <v>6.44</v>
      </c>
      <c r="G57" s="57"/>
      <c r="H57" s="58"/>
      <c r="I57" s="56">
        <f t="shared" si="12"/>
        <v>8.3372240000000009</v>
      </c>
      <c r="J57" s="58"/>
      <c r="K57" s="56">
        <f t="shared" si="11"/>
        <v>166.74448000000001</v>
      </c>
      <c r="L57" s="57"/>
      <c r="M57" s="58"/>
    </row>
    <row r="58" spans="1:13" ht="60" customHeight="1" x14ac:dyDescent="0.2">
      <c r="A58" s="28" t="s">
        <v>155</v>
      </c>
      <c r="B58" s="47" t="s">
        <v>119</v>
      </c>
      <c r="C58" s="27" t="s">
        <v>116</v>
      </c>
      <c r="D58" s="29" t="s">
        <v>6</v>
      </c>
      <c r="E58" s="42">
        <v>8</v>
      </c>
      <c r="F58" s="56">
        <v>14.09</v>
      </c>
      <c r="G58" s="57"/>
      <c r="H58" s="58"/>
      <c r="I58" s="56">
        <f t="shared" si="12"/>
        <v>18.240914</v>
      </c>
      <c r="J58" s="58"/>
      <c r="K58" s="56">
        <f t="shared" si="11"/>
        <v>145.927312</v>
      </c>
      <c r="L58" s="57"/>
      <c r="M58" s="58"/>
    </row>
    <row r="59" spans="1:13" ht="60" customHeight="1" x14ac:dyDescent="0.2">
      <c r="A59" s="28" t="s">
        <v>156</v>
      </c>
      <c r="B59" s="49" t="s">
        <v>120</v>
      </c>
      <c r="C59" s="37" t="s">
        <v>117</v>
      </c>
      <c r="D59" s="32" t="s">
        <v>6</v>
      </c>
      <c r="E59" s="43">
        <v>5</v>
      </c>
      <c r="F59" s="59">
        <v>19.989999999999998</v>
      </c>
      <c r="G59" s="61"/>
      <c r="H59" s="60"/>
      <c r="I59" s="56">
        <f t="shared" si="12"/>
        <v>25.879053999999996</v>
      </c>
      <c r="J59" s="58"/>
      <c r="K59" s="56">
        <f t="shared" si="11"/>
        <v>129.39526999999998</v>
      </c>
      <c r="L59" s="57"/>
      <c r="M59" s="58"/>
    </row>
    <row r="60" spans="1:13" ht="16.5" customHeight="1" x14ac:dyDescent="0.2">
      <c r="A60" s="21">
        <v>11</v>
      </c>
      <c r="B60" s="18"/>
      <c r="C60" s="18" t="s">
        <v>128</v>
      </c>
      <c r="D60" s="1"/>
      <c r="E60" s="41"/>
      <c r="F60" s="53"/>
      <c r="G60" s="53"/>
      <c r="H60" s="53"/>
      <c r="I60" s="54"/>
      <c r="J60" s="54"/>
      <c r="K60" s="55">
        <f>K61</f>
        <v>134.77083757999998</v>
      </c>
      <c r="L60" s="55"/>
      <c r="M60" s="55"/>
    </row>
    <row r="61" spans="1:13" ht="16.5" customHeight="1" x14ac:dyDescent="0.2">
      <c r="A61" s="30" t="s">
        <v>99</v>
      </c>
      <c r="B61" s="49" t="s">
        <v>135</v>
      </c>
      <c r="C61" s="4" t="s">
        <v>129</v>
      </c>
      <c r="D61" s="23" t="s">
        <v>1</v>
      </c>
      <c r="E61" s="44">
        <v>16.09</v>
      </c>
      <c r="F61" s="56">
        <v>6.47</v>
      </c>
      <c r="G61" s="57"/>
      <c r="H61" s="58"/>
      <c r="I61" s="59">
        <f t="shared" ref="I61" si="13">F61*1.2946</f>
        <v>8.3760619999999992</v>
      </c>
      <c r="J61" s="60"/>
      <c r="K61" s="59">
        <f>I61*E61</f>
        <v>134.77083757999998</v>
      </c>
      <c r="L61" s="61"/>
      <c r="M61" s="60"/>
    </row>
    <row r="62" spans="1:13" ht="23.1" customHeight="1" x14ac:dyDescent="0.2">
      <c r="A62" s="111" t="s">
        <v>3</v>
      </c>
      <c r="B62" s="111"/>
      <c r="C62" s="111"/>
      <c r="D62" s="111"/>
      <c r="E62" s="111"/>
      <c r="F62" s="111"/>
      <c r="G62" s="111"/>
      <c r="H62" s="111"/>
      <c r="I62" s="111"/>
      <c r="J62" s="111"/>
      <c r="K62" s="112">
        <f>K13+K15+K19+K23+K26+K30+K37+K41+K48+K51+K60</f>
        <v>55140.728685280003</v>
      </c>
      <c r="L62" s="112"/>
      <c r="M62" s="112"/>
    </row>
    <row r="63" spans="1:13" ht="29.25" customHeight="1" x14ac:dyDescent="0.2">
      <c r="A63" s="79"/>
      <c r="B63" s="79"/>
      <c r="C63" s="79"/>
      <c r="D63" s="79"/>
      <c r="E63" s="79"/>
      <c r="F63" s="79"/>
      <c r="G63" s="79"/>
      <c r="H63" s="79"/>
      <c r="I63" s="79"/>
      <c r="J63" s="79"/>
      <c r="K63" s="79"/>
      <c r="L63" s="79"/>
      <c r="M63" s="79"/>
    </row>
    <row r="64" spans="1:13" ht="72.75" customHeight="1" x14ac:dyDescent="0.2">
      <c r="A64" s="106" t="s">
        <v>70</v>
      </c>
      <c r="B64" s="107"/>
      <c r="C64" s="107"/>
      <c r="D64" s="107"/>
      <c r="E64" s="107"/>
      <c r="F64" s="107"/>
      <c r="G64" s="107"/>
      <c r="H64" s="107"/>
      <c r="I64" s="107"/>
      <c r="J64" s="107"/>
      <c r="K64" s="107"/>
      <c r="L64" s="107"/>
      <c r="M64" s="107"/>
    </row>
    <row r="65" spans="1:16" ht="33" customHeight="1" x14ac:dyDescent="0.2">
      <c r="A65" s="108" t="s">
        <v>71</v>
      </c>
      <c r="B65" s="109"/>
      <c r="C65" s="109"/>
      <c r="D65" s="109"/>
      <c r="E65" s="109"/>
      <c r="F65" s="109"/>
      <c r="G65" s="109"/>
      <c r="H65" s="109"/>
      <c r="I65" s="109"/>
      <c r="J65" s="109"/>
      <c r="K65" s="109"/>
      <c r="L65" s="109"/>
      <c r="M65" s="110"/>
    </row>
    <row r="66" spans="1:16" ht="24" customHeight="1" x14ac:dyDescent="0.2">
      <c r="P66" s="2"/>
    </row>
  </sheetData>
  <mergeCells count="173">
    <mergeCell ref="I44:J44"/>
    <mergeCell ref="I45:J45"/>
    <mergeCell ref="I46:J46"/>
    <mergeCell ref="I47:J47"/>
    <mergeCell ref="I48:J48"/>
    <mergeCell ref="F54:H54"/>
    <mergeCell ref="K48:M48"/>
    <mergeCell ref="K50:M50"/>
    <mergeCell ref="F32:H32"/>
    <mergeCell ref="F36:H36"/>
    <mergeCell ref="I36:J36"/>
    <mergeCell ref="K36:M36"/>
    <mergeCell ref="F48:H48"/>
    <mergeCell ref="F50:H50"/>
    <mergeCell ref="F51:H51"/>
    <mergeCell ref="I50:J50"/>
    <mergeCell ref="F49:H49"/>
    <mergeCell ref="I49:J49"/>
    <mergeCell ref="K49:M49"/>
    <mergeCell ref="K55:M55"/>
    <mergeCell ref="K56:M56"/>
    <mergeCell ref="F52:H52"/>
    <mergeCell ref="F53:H53"/>
    <mergeCell ref="I54:J54"/>
    <mergeCell ref="I52:J52"/>
    <mergeCell ref="I51:J51"/>
    <mergeCell ref="K58:M58"/>
    <mergeCell ref="K59:M59"/>
    <mergeCell ref="F55:H55"/>
    <mergeCell ref="F56:H56"/>
    <mergeCell ref="I55:J55"/>
    <mergeCell ref="I56:J56"/>
    <mergeCell ref="K51:M51"/>
    <mergeCell ref="K52:M52"/>
    <mergeCell ref="K53:M53"/>
    <mergeCell ref="K54:M54"/>
    <mergeCell ref="I53:J53"/>
    <mergeCell ref="F58:H58"/>
    <mergeCell ref="F59:H59"/>
    <mergeCell ref="A64:M64"/>
    <mergeCell ref="A63:M63"/>
    <mergeCell ref="A65:M65"/>
    <mergeCell ref="A62:J62"/>
    <mergeCell ref="K62:M62"/>
    <mergeCell ref="F37:H37"/>
    <mergeCell ref="I37:J37"/>
    <mergeCell ref="K37:M37"/>
    <mergeCell ref="F38:H38"/>
    <mergeCell ref="I38:J38"/>
    <mergeCell ref="K38:M38"/>
    <mergeCell ref="F39:H39"/>
    <mergeCell ref="I39:J39"/>
    <mergeCell ref="K39:M39"/>
    <mergeCell ref="F41:H41"/>
    <mergeCell ref="I41:J41"/>
    <mergeCell ref="K41:M41"/>
    <mergeCell ref="F42:H42"/>
    <mergeCell ref="F43:H43"/>
    <mergeCell ref="F44:H44"/>
    <mergeCell ref="F45:H45"/>
    <mergeCell ref="F40:H40"/>
    <mergeCell ref="I40:J40"/>
    <mergeCell ref="K40:M40"/>
    <mergeCell ref="F29:H29"/>
    <mergeCell ref="I29:J29"/>
    <mergeCell ref="K29:M29"/>
    <mergeCell ref="F30:H30"/>
    <mergeCell ref="I30:J30"/>
    <mergeCell ref="K30:M30"/>
    <mergeCell ref="K25:M25"/>
    <mergeCell ref="K21:M21"/>
    <mergeCell ref="K22:M22"/>
    <mergeCell ref="K19:M19"/>
    <mergeCell ref="F21:H21"/>
    <mergeCell ref="F22:H22"/>
    <mergeCell ref="L10:M10"/>
    <mergeCell ref="I10:J10"/>
    <mergeCell ref="I12:J12"/>
    <mergeCell ref="K12:M12"/>
    <mergeCell ref="F13:H13"/>
    <mergeCell ref="I13:J13"/>
    <mergeCell ref="I14:J14"/>
    <mergeCell ref="K14:M14"/>
    <mergeCell ref="I18:J18"/>
    <mergeCell ref="K18:M18"/>
    <mergeCell ref="F15:H15"/>
    <mergeCell ref="I15:J15"/>
    <mergeCell ref="K15:M15"/>
    <mergeCell ref="F16:H16"/>
    <mergeCell ref="F17:H17"/>
    <mergeCell ref="I17:J17"/>
    <mergeCell ref="K17:M17"/>
    <mergeCell ref="K16:M16"/>
    <mergeCell ref="I21:J21"/>
    <mergeCell ref="I22:J22"/>
    <mergeCell ref="F27:H27"/>
    <mergeCell ref="I27:J27"/>
    <mergeCell ref="K27:M27"/>
    <mergeCell ref="K28:M28"/>
    <mergeCell ref="I16:J16"/>
    <mergeCell ref="F23:H23"/>
    <mergeCell ref="I23:J23"/>
    <mergeCell ref="K23:M23"/>
    <mergeCell ref="F24:H24"/>
    <mergeCell ref="F28:H28"/>
    <mergeCell ref="I28:J28"/>
    <mergeCell ref="I24:J24"/>
    <mergeCell ref="K24:M24"/>
    <mergeCell ref="F18:H18"/>
    <mergeCell ref="F26:H26"/>
    <mergeCell ref="I26:J26"/>
    <mergeCell ref="K26:M26"/>
    <mergeCell ref="F19:H19"/>
    <mergeCell ref="F20:H20"/>
    <mergeCell ref="I20:J20"/>
    <mergeCell ref="K20:M20"/>
    <mergeCell ref="F25:H25"/>
    <mergeCell ref="I25:J25"/>
    <mergeCell ref="I19:J19"/>
    <mergeCell ref="I9:M9"/>
    <mergeCell ref="A10:D10"/>
    <mergeCell ref="C1:M1"/>
    <mergeCell ref="C3:M3"/>
    <mergeCell ref="C2:M2"/>
    <mergeCell ref="K13:M13"/>
    <mergeCell ref="F14:H14"/>
    <mergeCell ref="A11:M11"/>
    <mergeCell ref="F12:H12"/>
    <mergeCell ref="A4:M4"/>
    <mergeCell ref="A5:M5"/>
    <mergeCell ref="A6:E6"/>
    <mergeCell ref="F6:M6"/>
    <mergeCell ref="A7:E7"/>
    <mergeCell ref="F7:M7"/>
    <mergeCell ref="A8:D8"/>
    <mergeCell ref="E8:M8"/>
    <mergeCell ref="A9:D9"/>
    <mergeCell ref="E9:H10"/>
    <mergeCell ref="F46:H46"/>
    <mergeCell ref="F47:H47"/>
    <mergeCell ref="K46:M46"/>
    <mergeCell ref="K47:M47"/>
    <mergeCell ref="F31:H31"/>
    <mergeCell ref="F34:H34"/>
    <mergeCell ref="F35:H35"/>
    <mergeCell ref="I31:J31"/>
    <mergeCell ref="I34:J34"/>
    <mergeCell ref="I35:J35"/>
    <mergeCell ref="K31:M31"/>
    <mergeCell ref="K34:M34"/>
    <mergeCell ref="K35:M35"/>
    <mergeCell ref="I32:J32"/>
    <mergeCell ref="K32:M32"/>
    <mergeCell ref="F33:H33"/>
    <mergeCell ref="I33:J33"/>
    <mergeCell ref="K33:M33"/>
    <mergeCell ref="K42:M42"/>
    <mergeCell ref="K43:M43"/>
    <mergeCell ref="K44:M44"/>
    <mergeCell ref="K45:M45"/>
    <mergeCell ref="I42:J42"/>
    <mergeCell ref="I43:J43"/>
    <mergeCell ref="F60:H60"/>
    <mergeCell ref="I60:J60"/>
    <mergeCell ref="K60:M60"/>
    <mergeCell ref="F61:H61"/>
    <mergeCell ref="I61:J61"/>
    <mergeCell ref="K61:M61"/>
    <mergeCell ref="F57:H57"/>
    <mergeCell ref="I57:J57"/>
    <mergeCell ref="K57:M57"/>
    <mergeCell ref="I58:J58"/>
    <mergeCell ref="I59:J59"/>
  </mergeCells>
  <phoneticPr fontId="10" type="noConversion"/>
  <conditionalFormatting sqref="F20:F22 E42:E43 B42:B47 E31:E36 B31:B36 B38:B40 E38:E40 E49:E50 E52:E59 B57:C59">
    <cfRule type="expression" dxfId="18" priority="92">
      <formula>LEN($B20)=1</formula>
    </cfRule>
  </conditionalFormatting>
  <conditionalFormatting sqref="B23:C23 B26:C26">
    <cfRule type="expression" dxfId="17" priority="91">
      <formula>LEN($B23)=1</formula>
    </cfRule>
  </conditionalFormatting>
  <conditionalFormatting sqref="D26 D23 D17:D18">
    <cfRule type="expression" dxfId="16" priority="90">
      <formula>LEN($B17)=1</formula>
    </cfRule>
  </conditionalFormatting>
  <conditionalFormatting sqref="B23:C23 B26:C26">
    <cfRule type="expression" dxfId="15" priority="87">
      <formula>LEN($B23)=1</formula>
    </cfRule>
  </conditionalFormatting>
  <conditionalFormatting sqref="D26 D23">
    <cfRule type="expression" dxfId="14" priority="86">
      <formula>LEN($B23)=1</formula>
    </cfRule>
  </conditionalFormatting>
  <conditionalFormatting sqref="F16:F17">
    <cfRule type="expression" dxfId="13" priority="67">
      <formula>LEN($B16)=1</formula>
    </cfRule>
  </conditionalFormatting>
  <conditionalFormatting sqref="B26:C26">
    <cfRule type="expression" dxfId="12" priority="66">
      <formula>LEN($B26)=1</formula>
    </cfRule>
  </conditionalFormatting>
  <conditionalFormatting sqref="F24:F27">
    <cfRule type="expression" dxfId="11" priority="65">
      <formula>LEN($B24)=1</formula>
    </cfRule>
  </conditionalFormatting>
  <conditionalFormatting sqref="D16">
    <cfRule type="expression" dxfId="10" priority="16">
      <formula>LEN($B16)=1</formula>
    </cfRule>
  </conditionalFormatting>
  <conditionalFormatting sqref="D28">
    <cfRule type="expression" dxfId="9" priority="15">
      <formula>LEN($B28)=1</formula>
    </cfRule>
  </conditionalFormatting>
  <conditionalFormatting sqref="C42">
    <cfRule type="expression" dxfId="8" priority="13">
      <formula>LEN($B42)=1</formula>
    </cfRule>
  </conditionalFormatting>
  <conditionalFormatting sqref="E45">
    <cfRule type="expression" dxfId="7" priority="10">
      <formula>LEN($B45)=1</formula>
    </cfRule>
  </conditionalFormatting>
  <conditionalFormatting sqref="E47">
    <cfRule type="expression" dxfId="6" priority="9">
      <formula>LEN($B47)=1</formula>
    </cfRule>
  </conditionalFormatting>
  <conditionalFormatting sqref="B52:C52">
    <cfRule type="expression" dxfId="5" priority="7">
      <formula>LEN($B52)=1</formula>
    </cfRule>
  </conditionalFormatting>
  <conditionalFormatting sqref="B52:C52">
    <cfRule type="expression" dxfId="4" priority="8">
      <formula>LEN($B52)=1</formula>
    </cfRule>
  </conditionalFormatting>
  <conditionalFormatting sqref="E44">
    <cfRule type="expression" dxfId="3" priority="4">
      <formula>LEN($B44)=1</formula>
    </cfRule>
  </conditionalFormatting>
  <conditionalFormatting sqref="E46">
    <cfRule type="expression" dxfId="2" priority="3">
      <formula>LEN($B46)=1</formula>
    </cfRule>
  </conditionalFormatting>
  <conditionalFormatting sqref="B61">
    <cfRule type="expression" dxfId="1" priority="1">
      <formula>LEN($B61)=1</formula>
    </cfRule>
  </conditionalFormatting>
  <conditionalFormatting sqref="B61">
    <cfRule type="expression" dxfId="0" priority="2">
      <formula>LEN($B61)=1</formula>
    </cfRule>
  </conditionalFormatting>
  <pageMargins left="0.28000000000000003" right="0.12" top="0.5" bottom="0.54" header="0.3" footer="0.3"/>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Farlley Alberto Mazala</cp:lastModifiedBy>
  <cp:lastPrinted>2023-04-28T13:37:13Z</cp:lastPrinted>
  <dcterms:created xsi:type="dcterms:W3CDTF">2020-12-08T15:50:52Z</dcterms:created>
  <dcterms:modified xsi:type="dcterms:W3CDTF">2023-10-06T17:27:26Z</dcterms:modified>
</cp:coreProperties>
</file>