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Documentos\farlley.mazala\Desktop\Pasta prefeitura\Posto de Saúde\"/>
    </mc:Choice>
  </mc:AlternateContent>
  <bookViews>
    <workbookView xWindow="0" yWindow="0" windowWidth="28800" windowHeight="12435"/>
  </bookViews>
  <sheets>
    <sheet name="Table 1" sheetId="1" r:id="rId1"/>
  </sheets>
  <calcPr calcId="152511"/>
</workbook>
</file>

<file path=xl/calcChain.xml><?xml version="1.0" encoding="utf-8"?>
<calcChain xmlns="http://schemas.openxmlformats.org/spreadsheetml/2006/main">
  <c r="K87" i="1" l="1"/>
  <c r="K76" i="1"/>
  <c r="K77" i="1"/>
  <c r="K78" i="1"/>
  <c r="K79" i="1"/>
  <c r="K80" i="1"/>
  <c r="K81" i="1"/>
  <c r="K82" i="1"/>
  <c r="K83" i="1"/>
  <c r="K84" i="1"/>
  <c r="K85" i="1"/>
  <c r="K75" i="1"/>
  <c r="K70" i="1"/>
  <c r="K71" i="1"/>
  <c r="K72" i="1"/>
  <c r="K73" i="1"/>
  <c r="K69" i="1"/>
  <c r="K63" i="1"/>
  <c r="K64" i="1"/>
  <c r="K65" i="1"/>
  <c r="K66" i="1"/>
  <c r="K67" i="1"/>
  <c r="K62" i="1"/>
  <c r="K49" i="1"/>
  <c r="K50" i="1"/>
  <c r="K51" i="1"/>
  <c r="K52" i="1"/>
  <c r="K53" i="1"/>
  <c r="K54" i="1"/>
  <c r="K55" i="1"/>
  <c r="K56" i="1"/>
  <c r="K57" i="1"/>
  <c r="K58" i="1"/>
  <c r="K59" i="1"/>
  <c r="K60" i="1"/>
  <c r="K48" i="1"/>
  <c r="K36" i="1"/>
  <c r="K37" i="1"/>
  <c r="K38" i="1"/>
  <c r="K39" i="1"/>
  <c r="K40" i="1"/>
  <c r="K41" i="1"/>
  <c r="K42" i="1"/>
  <c r="K43" i="1"/>
  <c r="K44" i="1"/>
  <c r="K45" i="1"/>
  <c r="K46" i="1"/>
  <c r="K35" i="1"/>
  <c r="K32" i="1"/>
  <c r="K33" i="1"/>
  <c r="K31" i="1"/>
  <c r="K28" i="1"/>
  <c r="K29" i="1"/>
  <c r="K27" i="1"/>
  <c r="K25" i="1"/>
  <c r="K24" i="1"/>
  <c r="K21" i="1"/>
  <c r="K22" i="1"/>
  <c r="K20" i="1"/>
  <c r="K17" i="1"/>
  <c r="K18" i="1"/>
  <c r="K16" i="1"/>
  <c r="K14" i="1"/>
  <c r="I77" i="1"/>
  <c r="I78" i="1"/>
  <c r="I79" i="1"/>
  <c r="I80" i="1"/>
  <c r="I81" i="1"/>
  <c r="I82" i="1"/>
  <c r="I83" i="1"/>
  <c r="I84" i="1"/>
  <c r="I85" i="1"/>
  <c r="I76" i="1"/>
  <c r="I75" i="1"/>
  <c r="I71" i="1"/>
  <c r="I72" i="1"/>
  <c r="I73" i="1"/>
  <c r="I70" i="1"/>
  <c r="I69" i="1"/>
  <c r="I64" i="1"/>
  <c r="I65" i="1"/>
  <c r="I66" i="1"/>
  <c r="I67" i="1"/>
  <c r="I63" i="1"/>
  <c r="I62" i="1"/>
  <c r="I50" i="1"/>
  <c r="I51" i="1"/>
  <c r="I52" i="1"/>
  <c r="I53" i="1"/>
  <c r="I54" i="1"/>
  <c r="I55" i="1"/>
  <c r="I56" i="1"/>
  <c r="I57" i="1"/>
  <c r="I58" i="1"/>
  <c r="I59" i="1"/>
  <c r="I60" i="1"/>
  <c r="I49" i="1"/>
  <c r="I48" i="1"/>
  <c r="I37" i="1"/>
  <c r="I38" i="1"/>
  <c r="I39" i="1"/>
  <c r="I40" i="1"/>
  <c r="I41" i="1"/>
  <c r="I42" i="1"/>
  <c r="I43" i="1"/>
  <c r="I44" i="1"/>
  <c r="I45" i="1"/>
  <c r="I46" i="1"/>
  <c r="I36" i="1"/>
  <c r="I35" i="1"/>
  <c r="I33" i="1"/>
  <c r="I32" i="1"/>
  <c r="I31" i="1"/>
  <c r="I29" i="1"/>
  <c r="I28" i="1"/>
  <c r="I27" i="1"/>
  <c r="I25" i="1"/>
  <c r="I24" i="1"/>
  <c r="I22" i="1"/>
  <c r="I21" i="1"/>
  <c r="I20" i="1"/>
  <c r="I18" i="1"/>
  <c r="I17" i="1"/>
  <c r="I16" i="1"/>
  <c r="I14" i="1"/>
  <c r="I87" i="1" l="1"/>
  <c r="K86" i="1" s="1"/>
  <c r="K68" i="1" l="1"/>
  <c r="K74" i="1" l="1"/>
  <c r="K61" i="1" l="1"/>
  <c r="K19" i="1" l="1"/>
  <c r="K47" i="1"/>
  <c r="K34" i="1" l="1"/>
  <c r="K23" i="1"/>
  <c r="K26" i="1" l="1"/>
  <c r="K30" i="1"/>
  <c r="K15" i="1" l="1"/>
  <c r="E14" i="1" l="1"/>
  <c r="K13" i="1" l="1"/>
  <c r="K88" i="1" s="1"/>
</calcChain>
</file>

<file path=xl/sharedStrings.xml><?xml version="1.0" encoding="utf-8"?>
<sst xmlns="http://schemas.openxmlformats.org/spreadsheetml/2006/main" count="287" uniqueCount="229">
  <si>
    <t>Unid.</t>
  </si>
  <si>
    <t>m²</t>
  </si>
  <si>
    <t>1.1</t>
  </si>
  <si>
    <t>TOTAL GERAL DA OBRA</t>
  </si>
  <si>
    <t>LDI</t>
  </si>
  <si>
    <t>ISS = 3,00%</t>
  </si>
  <si>
    <t>m</t>
  </si>
  <si>
    <t xml:space="preserve"> Prefeitura Municipal de Rodeiro</t>
  </si>
  <si>
    <t>MUNICÍPIO DE RODEIRO</t>
  </si>
  <si>
    <t>Praça São Sebastião, 215 - Centro – Rodeiro - MG</t>
  </si>
  <si>
    <t>CEP: 36.510-000     CNPJ: 18.128.256/0001-44</t>
  </si>
  <si>
    <t>PLANILHA ORÇAMENTÁRIA DE CUSTOS</t>
  </si>
  <si>
    <t>ALVENARIA</t>
  </si>
  <si>
    <t>m³</t>
  </si>
  <si>
    <t>ESTRUTURA DE CONCRETO</t>
  </si>
  <si>
    <t>kg</t>
  </si>
  <si>
    <t>ED-28427</t>
  </si>
  <si>
    <t>ED-48436</t>
  </si>
  <si>
    <t>ED-50568</t>
  </si>
  <si>
    <t>ED-48298</t>
  </si>
  <si>
    <t>ED-49618</t>
  </si>
  <si>
    <t>2.1</t>
  </si>
  <si>
    <t>2.2</t>
  </si>
  <si>
    <t>2.3</t>
  </si>
  <si>
    <t>3.1</t>
  </si>
  <si>
    <t>3.2</t>
  </si>
  <si>
    <t>3.3</t>
  </si>
  <si>
    <t>4.1</t>
  </si>
  <si>
    <t>5.1</t>
  </si>
  <si>
    <t>5.2</t>
  </si>
  <si>
    <t>6.1</t>
  </si>
  <si>
    <t>7.1</t>
  </si>
  <si>
    <t>7.2</t>
  </si>
  <si>
    <t>7.3</t>
  </si>
  <si>
    <t>7.4</t>
  </si>
  <si>
    <t>OBRA: Reforma e ampliação Posto de Saúde Farmacêutico Alfredo Pereira da Silva</t>
  </si>
  <si>
    <t>LOCAL: Rua Carlos Gravina Martins, 25, Rosário - Rodeiro/MG</t>
  </si>
  <si>
    <t>PRAZO DE EXECUÇÃO: 04 Meses</t>
  </si>
  <si>
    <t>DEMOLIÇÃO</t>
  </si>
  <si>
    <t>DEMOLIÇÃO MANUAL DE ALVENARIA DE 
TIJOLO CERÂMICO MACIÇO, INCLUSIVE AFASTAMENTO E EMPILHAMENTO, EXCLUSIVE TRANSPORTE E RETIRADA DO MATERIAL DEMOLIDO</t>
  </si>
  <si>
    <t>ED-48502</t>
  </si>
  <si>
    <t>FORNECIMENTO E COLOCAÇÃO DE PLACA DE OBRA EM CHAPA GALVANIZADA #26, ESP. 0,45MM, DIMENSÃO (3X1,5)M, PLOTADA COM ADESIVO VINÍLICO, AFIXADA COM REBITES 4,8X40MM, EM ESTRUTURA METÁLICA DE METALON 20X20MM, ESP. 1,25MM, INCLUSIVE SUPORTE EM EUCALIPTO AUTOCLAVADO PINTADO COM TINTA PVA DUAS (2) DEMÃOS</t>
  </si>
  <si>
    <t>DEMOLIÇÃO MANUAL DE PISO CIMENTADO 
OU CONTRAPISO DE ARGAMASSA, COM ESPESSURA MÁXIMA DE 10CM, INCLUSIVE AFASTAMENTO E EMPILHAMENTO, EXCLUSIVE TRANSPORTE E RETIRADA DO MATERIAL DEMOLIDO</t>
  </si>
  <si>
    <t>CHAPISCO COM ARGAMASSA, TRAÇO 1:3 
(CIMENTO E AREIA), ESP . 5MM, APLICADO EM ALVENARIA/ESTRUTURA DE CONCRETO COM COLHER, PREPARO MECÂNICO</t>
  </si>
  <si>
    <t>REBOCO COM ARGAMASSA, TRAÇO 1:2:8
 (CIMENTO, CAL E AREIA) , ESP. 20MM, APLICAÇÃO MANUAL, PREPARO MECÂNICO</t>
  </si>
  <si>
    <t>ED-50727</t>
  </si>
  <si>
    <t>ED-50761</t>
  </si>
  <si>
    <t>PISO</t>
  </si>
  <si>
    <t>4.2</t>
  </si>
  <si>
    <t>CONTRAPISO DESEMPENADO COM 
ARGAMASSA, TRAÇO 1:3 ( CIMENTO E AREIA), ESP. 30MM</t>
  </si>
  <si>
    <t>REVESTIMENTO COM CERÂMICA APLICADO
 EM PISO, ACABAMENTO ESMALTADO, AMBIENTE INTERNO, PADRÃO COMERCIAL, DIMENSÃO DA PEÇA (10X10CM), PEI IV, ASSENTAMENTO COM ARGAMASSA INDUSTRIALIZADA, INCLUSIVE REJUNTAMENTO</t>
  </si>
  <si>
    <t>5.3</t>
  </si>
  <si>
    <t>ED-50722</t>
  </si>
  <si>
    <t>RAMPA DE ACESSO</t>
  </si>
  <si>
    <t>FORNECIMENTO DE CONCRETO ESTRUTURAL,
PREPARADO EM OBRA, COM FCK 20MPA, INCLUSIVE LANÇAMENTO, ADENSAMENTO E ACABAMENTO</t>
  </si>
  <si>
    <t>CORTE, DOBRA E MONTAGEM DE AÇO
 CA-50/60, INCLUSIVE ESPAÇADOR</t>
  </si>
  <si>
    <t>ESQUADRIAS</t>
  </si>
  <si>
    <t>ACESSÓRIOS</t>
  </si>
  <si>
    <t>PORTA EM MADEIRA DE LEI ESPECIAL 
COMPLETA 80 X 210 CM, COM REVESTIMENTO EM LAMINADO MELAMÍNICO NAS DUAS FACES, INCLUSIVE FERRAGENS E MAÇANETA TIPO ALAVANCA</t>
  </si>
  <si>
    <t>ED-49605</t>
  </si>
  <si>
    <t>MARCO EM MADEIRA DE LEI PARA PINTURA,
 L = 14 CM, 80 X 210 CM</t>
  </si>
  <si>
    <t>ED-49591</t>
  </si>
  <si>
    <t>ED-50527</t>
  </si>
  <si>
    <t>LIXAMENTO MANUAL EM SUPERFÍCIE DE 
MADEIRA PARA REMOÇÃO DE TINTA</t>
  </si>
  <si>
    <t>ED-50507</t>
  </si>
  <si>
    <t>LAVATÓRIO DE CANTO DE LOUÇA BRANCA 
SEM COLUNA, TAMANHO PEQUENO, INCLUSIVE ACESSÓRIOS DE FIXAÇÃO COM PARAFUSO CASTELO, VÁLVULA DE ESCOAMENTO DE METAL COM ACABAMENTO CROMADO, SIFÃO DE METAL TIPO COPO COM ACABAMENTO CROMADO, FORNECIMENTO, INSTALAÇÃO E REJUNTAMENTO, EXCLUSIVE TORNEIRA E ENGATE FLEXÍVEL</t>
  </si>
  <si>
    <t>ED-2552</t>
  </si>
  <si>
    <t>TORNEIRA METÁLICA PARA LAVATÓRIO, 
ABERTURA 1/4 DE VOLTA, ACABAMENTO CROMADO, COM AREJADOR, APLICAÇÃO DE MESA , INCLUSIVE ENGATE FLEXÍVEL METÁLICO, FORNECIMENTO E INSTALAÇÃO</t>
  </si>
  <si>
    <t>ED-50330</t>
  </si>
  <si>
    <t>BARRA DE APOIO EM AÇO INOX POLIDO
 RETA, DN 1.1/4" (31,75MM) , PARA ACESSIBILIDADE (PMR/PCR), COMPRIMENTO 90CM, INSTALADO EM PAREDE, INCLUSIVE FORNECIMENTO, INSTALAÇÃO E ACESSÓRIOS PARA FIXAÇÃO</t>
  </si>
  <si>
    <t>ED-48162</t>
  </si>
  <si>
    <t>BANCADA EM GRANITO CINZA ANDORINHA
 E = 3 CM, APOIADA EM ALVENARIA</t>
  </si>
  <si>
    <t>ED-48344</t>
  </si>
  <si>
    <t>CUBA EM AÇO INOXIDÁVEL DE EMBUTIR, 
AISI 304, APLICAÇÃO PARA PIA (465X330X115MM), NÚMERO 1, ASSENTAMENTO EM BANCADA, INCLUSIVE VÁLVULA DE ESCOAMENTO DE METAL COM ACABAMENTO CROMADO, SIFÃO DE METAL TIPO COPO COM ACABAMENTO CROMADO, FORNECIMENTO E INSTALAÇÃO</t>
  </si>
  <si>
    <t>ED-50277</t>
  </si>
  <si>
    <t>FORMA DE EXECUÇÃO:</t>
  </si>
  <si>
    <t>(   )          DIRETA</t>
  </si>
  <si>
    <t>( X )        INDIRETA</t>
  </si>
  <si>
    <t>ITEM</t>
  </si>
  <si>
    <t>CÓDIGO</t>
  </si>
  <si>
    <t>DESCRIÇÃO</t>
  </si>
  <si>
    <t>UNIDADE</t>
  </si>
  <si>
    <t>QUANTIDADE</t>
  </si>
  <si>
    <t>PREÇO UNITÁRIO S/ LDI</t>
  </si>
  <si>
    <t>PREÇO UNITÁRIO C/ LDI</t>
  </si>
  <si>
    <r>
      <rPr>
        <b/>
        <sz val="8"/>
        <rFont val="Times New Roman"/>
        <family val="1"/>
      </rPr>
      <t>PREÇO TOTAL</t>
    </r>
  </si>
  <si>
    <t xml:space="preserve">Farlley Alberto Mázala - Engenheiro Civil 
CREA 212621/D                                                                           </t>
  </si>
  <si>
    <t xml:space="preserve">José Carlos Ferreira 
Prefeito Municipal                                                                           </t>
  </si>
  <si>
    <t>SERVIÇOS PRELIMINARES</t>
  </si>
  <si>
    <t>PINTURA</t>
  </si>
  <si>
    <t>8.1</t>
  </si>
  <si>
    <t>ED-50514</t>
  </si>
  <si>
    <t>PREPARAÇÃO PARA EMASSAMENTO OU PINTURA (LÁTEX/ACRÍLICA) EM PAREDE, INCLUSIVE UMA (1) DEMÃO DE SELADOR ACRÍLICO</t>
  </si>
  <si>
    <t>8.2</t>
  </si>
  <si>
    <t>ED-50515</t>
  </si>
  <si>
    <t>8.3</t>
  </si>
  <si>
    <t>ED-50451</t>
  </si>
  <si>
    <t>PINTURA ACRÍLICA EM PAREDE, DUAS (2) DEMÃOS, EXCLUSIVE SELADOR ACRÍLICO E MASSA ACRÍLICA/CORRIDA (PVA)</t>
  </si>
  <si>
    <t>8.4</t>
  </si>
  <si>
    <t>ED-50452</t>
  </si>
  <si>
    <t>PINTURA ACRÍLICA EM TETO, DUAS (2) DEMÃOS, EXCLUSIVE SELADOR ACRÍLICO E MASSA ACRÍLICA/CORRIDA (PVA)</t>
  </si>
  <si>
    <t>8.5</t>
  </si>
  <si>
    <t>ED-50474</t>
  </si>
  <si>
    <t>EMASSAMENTO EM PAREDE COM MASSA ACRÍLICA,  DUAS (2) DEMÃOS, INCLUSIVE LIXAMENTO PARA PINTURA</t>
  </si>
  <si>
    <t>PREPARAÇÃO PARA EMASSAMENTO OU
PINTURA (LÁTEX/ ACRÍLICA) EM TETO, INCLUSIVE UMA (1) DEMÃO DE SELADOR ACRÍLICO</t>
  </si>
  <si>
    <t>EMASSAMENTO EM TETO COM MASSA ACRÍLICA, DUAS (2) DEMÃOS, INCLUSIVE LIXAMENTO PARA PINTURA</t>
  </si>
  <si>
    <t>ED-50476</t>
  </si>
  <si>
    <t>INSTALAÇÕES HIDROSSANITÁRIAS</t>
  </si>
  <si>
    <t>INSTALAÇÕES ELÉTRICAS</t>
  </si>
  <si>
    <t>9.1</t>
  </si>
  <si>
    <t>9.2</t>
  </si>
  <si>
    <t>9.3</t>
  </si>
  <si>
    <t>9.4</t>
  </si>
  <si>
    <t>9.5</t>
  </si>
  <si>
    <t>9.6</t>
  </si>
  <si>
    <t>10.1</t>
  </si>
  <si>
    <t>10.2</t>
  </si>
  <si>
    <t>10.3</t>
  </si>
  <si>
    <t>10.4</t>
  </si>
  <si>
    <t>11.1</t>
  </si>
  <si>
    <t>11.2</t>
  </si>
  <si>
    <t>11.3</t>
  </si>
  <si>
    <t>11.4</t>
  </si>
  <si>
    <t>11.5</t>
  </si>
  <si>
    <t>11.6</t>
  </si>
  <si>
    <t>11.7</t>
  </si>
  <si>
    <t>11.10</t>
  </si>
  <si>
    <t>11.11</t>
  </si>
  <si>
    <t>11.12</t>
  </si>
  <si>
    <t>JANELA EM ALUMÍNIO DE CORRER COM 2
FOLHAS, LINHA 25/ SUPREMA, ACABAMENTO ANODIZADO NATURAL, INCLUSIVE PERFIS, VIDRO 4MM E INSTALAÇÃO, EXCLUSIVE FERRAGENS PARA JANELA DE ALUMÍNIO DE CORRER</t>
  </si>
  <si>
    <t>7.5</t>
  </si>
  <si>
    <t>7.6</t>
  </si>
  <si>
    <t>7.7</t>
  </si>
  <si>
    <t>7.8</t>
  </si>
  <si>
    <t>ED-29484</t>
  </si>
  <si>
    <t>unid.</t>
  </si>
  <si>
    <t>7.9</t>
  </si>
  <si>
    <t>7.10</t>
  </si>
  <si>
    <t>8.6</t>
  </si>
  <si>
    <t>8.7</t>
  </si>
  <si>
    <t>8.8</t>
  </si>
  <si>
    <t>8.9</t>
  </si>
  <si>
    <t>8.10</t>
  </si>
  <si>
    <t>8.11</t>
  </si>
  <si>
    <t>8.12</t>
  </si>
  <si>
    <t>8.13</t>
  </si>
  <si>
    <t>CHUVEIRO ELÉTRICO CROMADO, TENSÃO 
127V/220V, POTÊNCIA 5500W/6800W, INCLUSIVE BRAÇO, FORNECIMENTO E INSTALAÇÃO</t>
  </si>
  <si>
    <t>ED-50313</t>
  </si>
  <si>
    <t>BACIA SANITÁRIA (VASO) DE LOUÇA COM 
CAIXA ACOPLADA, COR BRANCA, INCLUSIVE ACESSÓRIOS DE FIXAÇÃO/VEDAÇÃO, ENGATE FLEXÍVEL METÁLICO, FORNECIMENTO, INSTALAÇÃO E REJUNTAMENTO</t>
  </si>
  <si>
    <t>ED-50297</t>
  </si>
  <si>
    <t>ED-48181</t>
  </si>
  <si>
    <t>PAPELEIRA METÁLICA CROMADA, INCLUSIVE FIXAÇÃO</t>
  </si>
  <si>
    <t>ED-48187</t>
  </si>
  <si>
    <t>SABONETEIRA METÁLICA CROMADA, TIPO CONCHA, DE SOBREPOR</t>
  </si>
  <si>
    <t>ED-50010</t>
  </si>
  <si>
    <t>CAIXA SIFONADA EM PVC COM GRELHA REDONDA 100 X 100 X 40 MM</t>
  </si>
  <si>
    <t>ED-49945</t>
  </si>
  <si>
    <t>GRELHA/PORTA GRELHA AÇO INOX, FECHO GIRATÓRIO 100 X 100 MM</t>
  </si>
  <si>
    <t>10.5</t>
  </si>
  <si>
    <t>ED-50227</t>
  </si>
  <si>
    <t>PONTO DE EMBUTIR PARA UM (1) INTERRUPTOR SIMPLES (10A-250V), COM PLACA 4"X2" DE UM (1) POSTO, COM ELETRODUTO FLEXÍVEL CORRUGADO, ANTI-CHAMA, DN 25MM (3/4"), EMBUTIDO NA ALVENARIA E CABO DE COBRE FLEXÍVEL, CLASSE 5, ISOLAMENTO TIPO LSHF/ATOX, NÃO HALOGENADO, SEÇÃO 1,5MM2 (70°C-450/750V), COM DISTÂNCIA DE ATÉ DEZ (10) METROS DO PONTO DE DERIVAÇÃO, INCLUSIVE CAIXA DE LIGAÇÃO, SUPORTE E FIXAÇÃO DO ELETRODUTO COM ENCHIMENTO DO RASGO NA ALVENARIA/CONCRETO COM ARGAMASSA</t>
  </si>
  <si>
    <t>ED-50228</t>
  </si>
  <si>
    <t>PONTO DE EMBUTIR PARA UMA (1) LUMINÁRIA,COM ELETRODUTO DE PVC RÍGIDO ROSCÁVEL, DN 20MM (3/4"), EMBUTIDO NA LAJE E CABO DE COBRE FLEXÍVEL, CLASSE 5, ISOLAMENTO TIPO LSHF/ATOX, NÃO HALOGENADO, SEÇÃO 1,5MM2 (70°C-450/750V), COM DISTÂNCIA DE ATÉ CINCO (5) METROS DO PONTO DE DERIVAÇÃO, EXCLUSIVE LUMINÁRIA, INCLUSIVE CAIXA DE LIGAÇÃO OCTOGONAL, SUPORTE E FIXAÇÃO DO ELETRODUTO</t>
  </si>
  <si>
    <t>ED-50232</t>
  </si>
  <si>
    <t>PONTO DE EMBUTIR PARA UMA (1) TOMADA PADRÃO, TRÊS (3) POLOS (2P+T/10A-250V), COM PLACA 4"X2" DE UM (1) POSTO, COM ELETRODUTO FLEXÍVEL CORRUGADO, ANTI-CHAMA, DN 25MM (3/4"), EMBUTIDO NA ALVENARIA E CABO DE COBRE FLEXÍVEL, CLASSE 5, ISOLAMENTO TIPO LSHF/ATOX, NÃO HALOGENADO, SEÇÃO 2,5MM2 (70°C-450/750V), COM DISTÂNCIA DE ATÉ DEZ (10) METROS DO PONTO DE DERIVAÇÃO, INCLUSIVE CAIXA DE LIGAÇÃO, SUPORTE E FIXAÇÃO DO ELETRODUTO COM ENCHIMENTO DO RASGO NA ALVENARIA/CONCRETO COM ARGAMASSA</t>
  </si>
  <si>
    <t>ED-17905</t>
  </si>
  <si>
    <t>PONTO DE EMBUTIR PARA UMA (1) TOMADA PADRÃO, TRÊS (3) POLOS (2P+T/10A-250V), COM PLACA 4"X2" DE UM (1) POSTO, COM ELETRODUTO DE PVC RÍGIDO ROSCÁVEL, DN 20MM (3/4"), EMBUTIDO NO PISO E CABO DE COBRE FLEXÍVEL, CLASSE 5, ISOLAMENTO TIPO LSHF/ATOX, NÃO HALOGENADO, SEÇÃO 2,5MM2 (70°C-450/750V), COM DISTÂNCIA DE ATÉ DEZ (10) METROS DO PONTO DE DERIVAÇÃO, INCLUSIVE CAIXA DE LIGAÇÃO, SUPORTE E FIXAÇÃO DO ELETRODUTO COM ENCHIMENTO DO RASGO NA ALVENARIA/CONCRETO COM ARGAMASSA</t>
  </si>
  <si>
    <t>ED-13336</t>
  </si>
  <si>
    <t>LUMINÁRIA COMERCIAL CHANFRADA DE SOBREPOR COMPLETA, PARA UMA (1) LÂMPADA TUBULAR LED 1X18W-ØT8, TEMPERATURA DA COR 6500K, FORNECIMENTO E INSTALAÇÃO, INCLUSIVE BASE E LÂMPADA</t>
  </si>
  <si>
    <t>ED-49501</t>
  </si>
  <si>
    <t>QUADRO DE DISTRIBUIÇÃO PARA 24 MÓDULOS COM BARRAMENTO 100 A</t>
  </si>
  <si>
    <t>ED-49244</t>
  </si>
  <si>
    <t>DISJUNTOR BIPOLAR TERMOMAGNÉTICO 10KA, DE 50A</t>
  </si>
  <si>
    <t>CAIXA PRÉ MOLDADA PARA ATERRAMENTO COM TAMPA DE CONCRETO 25 X 25 X 50 CM, INCLUSIVE ESCAVAÇÃO E BOTA FORA</t>
  </si>
  <si>
    <t>CABO DE COBRE FLEXÍVEL, CLASSE 5, ISOLAMENTO TIPO LSHF/ATOX, NÃO HALOGENADO, ANTICHAMA, TERMOPLÁSTICO, UNIPOLAR, SEÇÃO 4 MM2, 70°C, 450/750V</t>
  </si>
  <si>
    <t>CABO DE COBRE FLEXÍVEL, CLASSE 5, ISOLAMENTO TIPO LSHF/ATOX, NÃO HALOGENADO, ANTICHAMA, TERMOPLÁSTICO, UNIPOLAR, SEÇÃO 10 MM2, 70°C, 450/750V</t>
  </si>
  <si>
    <t>CABO DE COBRE FLEXÍVEL, CLASSE 5, ISOLAMENTO TIPO LSHF/ATOX, NÃO HALOGENADO, ANTICHAMA, TERMOPLÁSTICO, UNIPOLAR, SEÇÃO 16 MM2, 70°C, 450/750V</t>
  </si>
  <si>
    <t>11.13</t>
  </si>
  <si>
    <t>ED-48702</t>
  </si>
  <si>
    <t>ED-48956</t>
  </si>
  <si>
    <t>ED-48966</t>
  </si>
  <si>
    <t>ED-48971</t>
  </si>
  <si>
    <t>ED-49989</t>
  </si>
  <si>
    <t>REGISTRO DE GAVETA, TIPO BASE,  ROSCÁVEL 3/4" (PARA TUBO SOLDÁVEL OU PPR DN 25MM/CPVC DN 22MM), INCLUSIVE ACABAMENTO (PADRÃO MÉDIO) E CANOPLA CROMADO</t>
  </si>
  <si>
    <t>ED-49965</t>
  </si>
  <si>
    <t>REGISTRO DE PRESSÃO, TIPO BASE,  ROSCÁVEL 3/4" (PARA TUBO SOLDÁVEL OU PPR DN 25MM/CPVC DN 22MM), INCLUSIVE ACABAMENTO (PADRÃO MÉDIO) E CANOPLA CROMADOS</t>
  </si>
  <si>
    <t>ED-50223</t>
  </si>
  <si>
    <t>PONTO DE EMBUTIR PARA ESGOTO EM TUBO PVC RÍGIDO, PB - SÉRIE NORMAL, DN 40MM (1.1/2"), EMBUTIDO NA ALVENARIA/PISO, COM ALTURA (SAÍDA) DE 50CM DO PISO, COM DISTÂNCIA DE ATÉ CINCO (5) METROS DA RAMAL DE ESGOTO, EXCLUSIVE ESCAVAÇÃO, INCLUSIVE CONEXÕES E FIXAÇÃO DO TUBO COM ENCHIMENTO DO RASGO NA ALVENARIA/CONCRETO COM ARGAMASSA</t>
  </si>
  <si>
    <t>pt</t>
  </si>
  <si>
    <t>ED-50225</t>
  </si>
  <si>
    <t>PONTO DE EMBUTIR PARA ESGOTO EM TUBO PVC RÍGIDO, PBV - SÉRIE NORMAL, DN 100MM (4"), EMBUTIDO EM PISO COM DISTÂNCIA DE ATÉ CINCO (5) METROS DA RAMAL DE ESGOTO, INCLUSIVE CONEXÕES E FIXAÇÃO DO TUBO COM ENCHIMENTO DO RASGO NO CONCRETO COM ARGAMASSA</t>
  </si>
  <si>
    <t>ED-50221</t>
  </si>
  <si>
    <t xml:space="preserve">PONTO DE EMBUTIR PARA ÁGUA FRIA EM TUBO DE PVC RÍGIDO SOLDÁVEL, DN 20MM (1/2"), EMBUTIDO NA ALVENARIA COM DISTÂNCIA DE ATÉ CINCO (5) METROS DA TOMADA DE ÁGUA, INCLUSIVE CONEXÕES E FIXAÇÃO DO TUBO COM ENCHIMENTO DO RASGO NA ALVENARIA/CONCRETO COM ARGAMASSA
</t>
  </si>
  <si>
    <t>ED-50019</t>
  </si>
  <si>
    <t>FORNECIMENTO E ASSENTAMENTO DE TUBO PVC RÍGIDO SOLDÁVEL, ÁGUA FRIA, DN 25 MM (3/4") , INCLUSIVE CONEXÕES</t>
  </si>
  <si>
    <t>M</t>
  </si>
  <si>
    <t>ED-50105</t>
  </si>
  <si>
    <t>FORNECIMENTO E ASSENTAMENTO DE TUBO PVC RÍGIDO, COLETOR DE ESGOTO LISO (JEI), DN 100 MM (4"), INCLUSIVE CONEXÕES</t>
  </si>
  <si>
    <t>6.2</t>
  </si>
  <si>
    <t>6.3</t>
  </si>
  <si>
    <t>ED-50168</t>
  </si>
  <si>
    <t>IMPERMEABILIZAÇÃO COM MANTA 
ASFÁLTICA PRÉ-FABRICADA, E = 4 MM</t>
  </si>
  <si>
    <t>LIMPEZA DE OBRA</t>
  </si>
  <si>
    <t>LIMPEZA FINAL PARA ENTREGA DA OBRA</t>
  </si>
  <si>
    <t>12.1</t>
  </si>
  <si>
    <t>DATA: 06/10/2023</t>
  </si>
  <si>
    <t>ED-48479</t>
  </si>
  <si>
    <t>ED-48229</t>
  </si>
  <si>
    <t>ALVENARIA DE VEDAÇÃO COM TIJOLO 
MACIÇO REQUEIMADO, ESP. 10CM, COM ACABAMENTO APARENTE, INCLUSIVE ARGAMASSA PARA ASSENTAMENTO</t>
  </si>
  <si>
    <t>ED-50936</t>
  </si>
  <si>
    <t>ED-50266</t>
  </si>
  <si>
    <t>PORTA DE CORRER DE ALUMÍNIO, COM DUAS
 FOLHAS PARA VIDRO, INCLUSO VIDRO LIS M2 O INCOLOR, FECHADURA E PUXADOR, SEM ALIZAR. AF_12/2019</t>
  </si>
  <si>
    <t>REGIÃO/MÊS DE REFERÊNCIA: PREÇO SETOP - Região Leste - c/ Desoneração - Abril/2023 - PREÇO SINAPI - c/Desoneração - Agosto/2023</t>
  </si>
  <si>
    <t>FERRAGENS PARA JANELA DE ALUMÍNIO 
PARA CONJUNTO DE DUAS (2) FOLHAS DE CORRER, INCLUSIVE ROLDANAS E ACESSÓRIOS, FORNECIMENTO E INSTALAÇÃO, EXCLUSIVE JANELA</t>
  </si>
  <si>
    <t>ED-29453</t>
  </si>
  <si>
    <t>ASSENTAMENTO DE JANELAS METÁLICAS
 BASCULANTE OU FIXA</t>
  </si>
  <si>
    <t>ED-50931</t>
  </si>
  <si>
    <t>7.11</t>
  </si>
  <si>
    <t>7.12</t>
  </si>
  <si>
    <t>ED-13926</t>
  </si>
  <si>
    <t>FERRAGENS PARA PORTA METÁLICA, DE 
CORRER, COM DUAS (2) FOLHAS, BATENTE COM ALTURA MÁXIMA DE 2,3M, INCLUSIVE FECHADURA, MODELO BICO PAPAGAIO, ROLDANA INFERIOR E SUPERIOR, MODELO TIPO U, COM CAPACIDADE PARA 360KG, FORNECIMENTO, ACESSÓRIOS E INSTALAÇÃO, EXCLUSIVE PORTA METÁLICA</t>
  </si>
  <si>
    <t>ASSENTAMENTO DE PORTA DE METÁLICA 
UMA (1) OU DUAS (2) FOLHAS</t>
  </si>
  <si>
    <t>ED-50934</t>
  </si>
  <si>
    <t>CONJ. DE FERRAGENS PARA PORTA DE VIDRO
TEMPERADO, EM ZAMAC CROMADO, CONTEM CJ PLANDO DOBRADICA INF., DOBRADICA SUP., PIVO PARA DOBRADICA INF., PIVO PARA DOBRADICA SUP., FECHADURA CENTRAL EM ZAMC. CROMADO, CONTRA FECHADURA DE PRESSAO</t>
  </si>
  <si>
    <t>VIDRO TEMPERADO INCOLOR PARA PORTA 
DE ABRIR, E = 10 MM (SEM FERRAGENS E SEM COLOCACAO)</t>
  </si>
  <si>
    <t>CORRIMÃO SIMPLES EM TUBO GALVANIZADO,
COM COSTURA, DIÂMETRO 1.1/2", ESP. 3MM, FIXADO EM PISO COM MONTANTE VERTICAL, DIÂMETRO 1.1/2", INCLUSIVE SUPORTE PARA CORRIMÃO EM BARRA CHATA (1"X1/2"), EXCLUSIVE PINTURA</t>
  </si>
  <si>
    <t>FORNECIMENTO DE CONCRETO ESTRUTURAL, PREPARADO EM OBRA, COM FCK 20MPA, INCLUSIVE LANÇAMENTO, ADENSAMENTO E ACABAMENTO</t>
  </si>
  <si>
    <t>DEMOLIÇÃO MANUAL DE REVESTIMENTO
CERÂMICO, AZULEJO OU LADRILHO HIDRÁULICO, INCLUSIVE AFASTAMENTO E EMPILHAMENTO, EXCLUSIVE DEMOLIÇÃO DO REBOCO OU EMBOÇO, TRANSPORTE E RETIRADA DO MATERIAL DEMOLIDO</t>
  </si>
  <si>
    <t>PINTURA COM VERNIZ SINTÉTICO MARÍTIMO
EM ESQUADRIAS DE MADEIRA, DUAS (2) DEMÃOS, ACABAMENTO TIPO ACETINADO ( BRILHO SÚTIL)</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</si>
</sst>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R$&quot;\ * #,##0.00_-;\-&quot;R$&quot;\ * #,##0.00_-;_-&quot;R$&quot;\ * &quot;-&quot;??_-;_-@_-"/>
    <numFmt numFmtId="43" formatCode="_-* #,##0.00_-;\-* #,##0.00_-;_-* &quot;-&quot;??_-;_-@_-"/>
    <numFmt numFmtId="164" formatCode="###0;###0"/>
    <numFmt numFmtId="165" formatCode="#,##0;#,##0"/>
    <numFmt numFmtId="166" formatCode="###0.00;###0.00"/>
    <numFmt numFmtId="167" formatCode="_(* #,##0.00_);_(* \(#,##0.00\);_(* &quot;-&quot;??_);_(@_)"/>
    <numFmt numFmtId="168" formatCode="_-* #,##0.00_-;[Red]\-* #,##0.00_-;_-* &quot;-&quot;??_-;_-@_-"/>
    <numFmt numFmtId="169" formatCode="0000"/>
  </numFmts>
  <fonts count="20" x14ac:knownFonts="1">
    <font>
      <sz val="10"/>
      <color rgb="FF000000"/>
      <name val="Times New Roman"/>
      <charset val="204"/>
    </font>
    <font>
      <sz val="11"/>
      <color theme="1"/>
      <name val="Calibri"/>
      <family val="2"/>
      <scheme val="minor"/>
    </font>
    <font>
      <b/>
      <sz val="8"/>
      <name val="Times New Roman"/>
      <family val="1"/>
    </font>
    <font>
      <sz val="10"/>
      <color rgb="FF000000"/>
      <name val="Times New Roman"/>
      <family val="1"/>
    </font>
    <font>
      <sz val="8"/>
      <color rgb="FF000000"/>
      <name val="Times New Roman"/>
      <family val="1"/>
    </font>
    <font>
      <sz val="10"/>
      <color rgb="FF000000"/>
      <name val="Times New Roman"/>
      <family val="1"/>
    </font>
    <font>
      <b/>
      <sz val="10"/>
      <color rgb="FF000000"/>
      <name val="Times New Roman"/>
      <family val="1"/>
    </font>
    <font>
      <sz val="11"/>
      <color rgb="FF000000"/>
      <name val="Calibri"/>
      <family val="2"/>
      <scheme val="minor"/>
    </font>
    <font>
      <sz val="10"/>
      <color indexed="8"/>
      <name val="Arial"/>
      <family val="2"/>
    </font>
    <font>
      <sz val="10"/>
      <name val="Arial"/>
      <family val="2"/>
    </font>
    <font>
      <sz val="8"/>
      <name val="Times New Roman"/>
      <family val="1"/>
    </font>
    <font>
      <sz val="8"/>
      <color theme="1" tint="4.9989318521683403E-2"/>
      <name val="Times New Roman"/>
      <family val="1"/>
    </font>
    <font>
      <b/>
      <sz val="9"/>
      <name val="Times New Roman"/>
      <family val="1"/>
    </font>
    <font>
      <b/>
      <sz val="16"/>
      <color rgb="FF000000"/>
      <name val="Times New Roman"/>
      <family val="1"/>
    </font>
    <font>
      <b/>
      <sz val="10"/>
      <name val="Times New Roman"/>
      <family val="1"/>
    </font>
    <font>
      <b/>
      <sz val="8"/>
      <color rgb="FF010000"/>
      <name val="Times New Roman"/>
      <family val="1"/>
    </font>
    <font>
      <b/>
      <sz val="8"/>
      <color rgb="FF000000"/>
      <name val="Times New Roman"/>
      <family val="1"/>
    </font>
    <font>
      <b/>
      <sz val="6"/>
      <name val="Times New Roman"/>
      <family val="1"/>
    </font>
    <font>
      <sz val="8"/>
      <name val="Arial"/>
      <family val="2"/>
    </font>
    <font>
      <sz val="8"/>
      <color rgb="FF010000"/>
      <name val="Times New Roman"/>
      <family val="1"/>
    </font>
  </fonts>
  <fills count="3">
    <fill>
      <patternFill patternType="none"/>
    </fill>
    <fill>
      <patternFill patternType="gray125"/>
    </fill>
    <fill>
      <patternFill patternType="solid">
        <fgColor theme="0" tint="-0.14999847407452621"/>
        <bgColor indexed="64"/>
      </patternFill>
    </fill>
  </fills>
  <borders count="3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rgb="FF010000"/>
      </top>
      <bottom style="thin">
        <color rgb="FF010000"/>
      </bottom>
      <diagonal/>
    </border>
    <border>
      <left/>
      <right/>
      <top style="thin">
        <color rgb="FF010000"/>
      </top>
      <bottom/>
      <diagonal/>
    </border>
    <border>
      <left style="thin">
        <color indexed="64"/>
      </left>
      <right style="thin">
        <color indexed="64"/>
      </right>
      <top style="thin">
        <color indexed="64"/>
      </top>
      <bottom style="thin">
        <color indexed="64"/>
      </bottom>
      <diagonal/>
    </border>
    <border>
      <left/>
      <right/>
      <top/>
      <bottom style="thin">
        <color rgb="FF01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s>
  <cellStyleXfs count="18">
    <xf numFmtId="0" fontId="0" fillId="0" borderId="0"/>
    <xf numFmtId="43" fontId="3" fillId="0" borderId="0" applyFont="0" applyFill="0" applyBorder="0" applyAlignment="0" applyProtection="0"/>
    <xf numFmtId="44" fontId="3" fillId="0" borderId="0" applyFont="0" applyFill="0" applyBorder="0" applyAlignment="0" applyProtection="0"/>
    <xf numFmtId="9" fontId="5"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7" fillId="0" borderId="0"/>
    <xf numFmtId="43" fontId="7" fillId="0" borderId="0" applyFont="0" applyFill="0" applyBorder="0" applyAlignment="0" applyProtection="0"/>
    <xf numFmtId="0" fontId="8" fillId="0" borderId="0"/>
    <xf numFmtId="43" fontId="7" fillId="0" borderId="0" applyFont="0" applyFill="0" applyBorder="0" applyAlignment="0" applyProtection="0"/>
    <xf numFmtId="0" fontId="9" fillId="0" borderId="0"/>
    <xf numFmtId="9" fontId="9" fillId="0" borderId="0" applyFont="0" applyFill="0" applyBorder="0" applyAlignment="0" applyProtection="0"/>
    <xf numFmtId="167" fontId="9" fillId="0" borderId="0" applyFont="0" applyFill="0" applyBorder="0" applyAlignment="0" applyProtection="0"/>
    <xf numFmtId="9" fontId="9" fillId="0" borderId="0"/>
    <xf numFmtId="167" fontId="9" fillId="0" borderId="0" applyFont="0" applyFill="0" applyBorder="0" applyAlignment="0" applyProtection="0"/>
  </cellStyleXfs>
  <cellXfs count="120">
    <xf numFmtId="0" fontId="0" fillId="0" borderId="0" xfId="0" applyFill="1" applyBorder="1" applyAlignment="1">
      <alignment horizontal="left" vertical="top"/>
    </xf>
    <xf numFmtId="0" fontId="4" fillId="2" borderId="1" xfId="0" applyFont="1" applyFill="1" applyBorder="1" applyAlignment="1">
      <alignment horizontal="left" vertical="center" wrapText="1"/>
    </xf>
    <xf numFmtId="43" fontId="0" fillId="0" borderId="0" xfId="0" applyNumberFormat="1" applyFill="1" applyBorder="1" applyAlignment="1">
      <alignment horizontal="left" vertical="top"/>
    </xf>
    <xf numFmtId="0" fontId="4"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168" fontId="11" fillId="0" borderId="1" xfId="4" applyNumberFormat="1" applyFont="1" applyFill="1" applyBorder="1" applyAlignment="1">
      <alignment horizontal="center" vertical="center" wrapText="1"/>
    </xf>
    <xf numFmtId="165" fontId="10" fillId="0" borderId="1" xfId="0" applyNumberFormat="1" applyFont="1" applyFill="1" applyBorder="1" applyAlignment="1">
      <alignment horizontal="center" vertical="center" wrapText="1"/>
    </xf>
    <xf numFmtId="0" fontId="4" fillId="0" borderId="1" xfId="0" applyFont="1" applyFill="1" applyBorder="1" applyAlignment="1">
      <alignment horizontal="left" vertical="top" wrapText="1"/>
    </xf>
    <xf numFmtId="49" fontId="10" fillId="0" borderId="1" xfId="0" applyNumberFormat="1" applyFont="1" applyFill="1" applyBorder="1" applyAlignment="1">
      <alignment horizontal="center" vertical="center" wrapText="1"/>
    </xf>
    <xf numFmtId="0" fontId="12" fillId="0" borderId="20" xfId="0" applyFont="1" applyFill="1" applyBorder="1" applyAlignment="1">
      <alignment vertical="top"/>
    </xf>
    <xf numFmtId="0" fontId="12" fillId="0" borderId="21" xfId="0" applyFont="1" applyFill="1" applyBorder="1" applyAlignment="1">
      <alignment vertical="top"/>
    </xf>
    <xf numFmtId="0" fontId="12" fillId="0" borderId="24" xfId="0" applyFont="1" applyFill="1" applyBorder="1" applyAlignment="1">
      <alignment vertical="top"/>
    </xf>
    <xf numFmtId="0" fontId="12" fillId="0" borderId="0" xfId="0" applyFont="1" applyFill="1" applyBorder="1" applyAlignment="1">
      <alignment vertical="top"/>
    </xf>
    <xf numFmtId="0" fontId="12" fillId="0" borderId="26" xfId="0" applyFont="1" applyFill="1" applyBorder="1" applyAlignment="1">
      <alignment vertical="top"/>
    </xf>
    <xf numFmtId="0" fontId="12" fillId="0" borderId="27" xfId="0" applyFont="1" applyFill="1" applyBorder="1" applyAlignment="1">
      <alignment vertical="top"/>
    </xf>
    <xf numFmtId="0" fontId="3" fillId="0" borderId="3" xfId="0" applyFont="1" applyFill="1" applyBorder="1" applyAlignment="1">
      <alignment vertical="top"/>
    </xf>
    <xf numFmtId="0" fontId="2" fillId="0" borderId="1" xfId="0" applyFont="1" applyFill="1" applyBorder="1" applyAlignment="1">
      <alignment horizontal="center" vertical="center" wrapText="1"/>
    </xf>
    <xf numFmtId="169" fontId="15" fillId="2" borderId="1" xfId="0" applyNumberFormat="1" applyFont="1" applyFill="1" applyBorder="1" applyAlignment="1" applyProtection="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left" vertical="top" wrapText="1"/>
    </xf>
    <xf numFmtId="0" fontId="17" fillId="2" borderId="1" xfId="0"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164" fontId="16" fillId="2"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4" fillId="0" borderId="0" xfId="0" applyFont="1" applyFill="1" applyBorder="1" applyAlignment="1">
      <alignment horizontal="left" vertical="top" wrapText="1"/>
    </xf>
    <xf numFmtId="165" fontId="18" fillId="0" borderId="1" xfId="0" applyNumberFormat="1" applyFont="1" applyFill="1" applyBorder="1" applyAlignment="1">
      <alignment horizontal="center" vertical="center" wrapText="1"/>
    </xf>
    <xf numFmtId="0" fontId="4" fillId="0" borderId="0" xfId="0" applyFont="1" applyFill="1" applyBorder="1" applyAlignment="1">
      <alignment horizontal="left" vertical="center" wrapText="1"/>
    </xf>
    <xf numFmtId="0" fontId="10" fillId="0" borderId="29" xfId="0" applyFont="1" applyBorder="1" applyAlignment="1">
      <alignment horizontal="justify" vertical="center"/>
    </xf>
    <xf numFmtId="0" fontId="10" fillId="0" borderId="30" xfId="0" applyFont="1" applyBorder="1" applyAlignment="1">
      <alignment horizontal="justify" vertical="center"/>
    </xf>
    <xf numFmtId="0" fontId="10" fillId="0" borderId="31" xfId="0" applyFont="1" applyBorder="1" applyAlignment="1">
      <alignment horizontal="left" vertical="center" wrapText="1"/>
    </xf>
    <xf numFmtId="0" fontId="18" fillId="0" borderId="31" xfId="0" applyFont="1" applyBorder="1" applyAlignment="1">
      <alignment horizontal="center" vertical="center" wrapText="1"/>
    </xf>
    <xf numFmtId="2" fontId="18" fillId="0" borderId="31" xfId="15" applyNumberFormat="1" applyFont="1" applyFill="1" applyBorder="1" applyAlignment="1">
      <alignment horizontal="center" vertical="center" wrapText="1"/>
    </xf>
    <xf numFmtId="49" fontId="18" fillId="0" borderId="13" xfId="0" applyNumberFormat="1" applyFont="1" applyBorder="1" applyAlignment="1">
      <alignment horizontal="center" vertical="center" wrapText="1"/>
    </xf>
    <xf numFmtId="0" fontId="18" fillId="0" borderId="33" xfId="0" applyFont="1" applyBorder="1" applyAlignment="1">
      <alignment horizontal="center" vertical="center" wrapText="1"/>
    </xf>
    <xf numFmtId="0" fontId="2" fillId="0" borderId="1" xfId="0" applyFont="1" applyFill="1" applyBorder="1" applyAlignment="1">
      <alignment horizontal="right" vertical="center" wrapText="1"/>
    </xf>
    <xf numFmtId="2" fontId="18" fillId="0" borderId="33" xfId="15" applyNumberFormat="1" applyFont="1" applyFill="1" applyBorder="1" applyAlignment="1">
      <alignment horizontal="center" vertical="center" wrapText="1"/>
    </xf>
    <xf numFmtId="0" fontId="10" fillId="0" borderId="31" xfId="0" applyFont="1" applyBorder="1" applyAlignment="1">
      <alignment horizontal="left" vertical="top" wrapText="1"/>
    </xf>
    <xf numFmtId="0" fontId="10" fillId="0" borderId="30" xfId="0" applyFont="1" applyBorder="1" applyAlignment="1">
      <alignment horizontal="left" vertical="top" wrapText="1"/>
    </xf>
    <xf numFmtId="0" fontId="19" fillId="0" borderId="1" xfId="0" applyNumberFormat="1" applyFont="1" applyFill="1" applyBorder="1" applyAlignment="1" applyProtection="1">
      <alignment horizontal="left" vertical="center" wrapText="1"/>
    </xf>
    <xf numFmtId="0" fontId="19" fillId="0" borderId="1" xfId="0" applyNumberFormat="1" applyFont="1" applyFill="1" applyBorder="1" applyAlignment="1" applyProtection="1">
      <alignment horizontal="justify" vertical="center"/>
    </xf>
    <xf numFmtId="0" fontId="10" fillId="0" borderId="29" xfId="0" applyFont="1" applyBorder="1" applyAlignment="1">
      <alignment horizontal="left" vertical="top" wrapText="1"/>
    </xf>
    <xf numFmtId="0" fontId="10" fillId="0" borderId="31" xfId="0" applyFont="1" applyBorder="1" applyAlignment="1">
      <alignment horizontal="justify" vertical="center"/>
    </xf>
    <xf numFmtId="0" fontId="10" fillId="0" borderId="32" xfId="0" applyFont="1" applyBorder="1" applyAlignment="1">
      <alignment horizontal="justify" vertical="center"/>
    </xf>
    <xf numFmtId="0" fontId="10" fillId="0" borderId="33" xfId="0" applyFont="1" applyBorder="1" applyAlignment="1">
      <alignment horizontal="left" vertical="center" wrapText="1"/>
    </xf>
    <xf numFmtId="0" fontId="3" fillId="2" borderId="1" xfId="0" applyFont="1" applyFill="1" applyBorder="1" applyAlignment="1">
      <alignment horizontal="right" vertical="top" wrapText="1"/>
    </xf>
    <xf numFmtId="166" fontId="4" fillId="0" borderId="1" xfId="0" applyNumberFormat="1" applyFont="1" applyFill="1" applyBorder="1" applyAlignment="1">
      <alignment horizontal="right" vertical="center" wrapText="1"/>
    </xf>
    <xf numFmtId="43" fontId="4" fillId="0" borderId="1" xfId="1" applyFont="1" applyFill="1" applyBorder="1" applyAlignment="1">
      <alignment horizontal="right" vertical="center" wrapText="1"/>
    </xf>
    <xf numFmtId="0" fontId="4" fillId="2" borderId="1" xfId="0" applyFont="1" applyFill="1" applyBorder="1" applyAlignment="1">
      <alignment horizontal="right" vertical="center" wrapText="1"/>
    </xf>
    <xf numFmtId="43" fontId="11" fillId="0" borderId="1" xfId="17" applyNumberFormat="1" applyFont="1" applyFill="1" applyBorder="1" applyAlignment="1">
      <alignment horizontal="right" vertical="center" wrapText="1"/>
    </xf>
    <xf numFmtId="43" fontId="11" fillId="0" borderId="34" xfId="17" applyNumberFormat="1" applyFont="1" applyFill="1" applyBorder="1" applyAlignment="1">
      <alignment horizontal="right" vertical="center" wrapText="1"/>
    </xf>
    <xf numFmtId="0" fontId="4" fillId="0" borderId="1" xfId="0" applyFont="1" applyFill="1" applyBorder="1" applyAlignment="1">
      <alignment horizontal="right" vertical="center" wrapText="1"/>
    </xf>
    <xf numFmtId="0" fontId="10" fillId="0" borderId="1" xfId="0" applyFont="1" applyFill="1" applyBorder="1" applyAlignment="1">
      <alignment horizontal="center" vertical="center"/>
    </xf>
    <xf numFmtId="0" fontId="19" fillId="0" borderId="1" xfId="0" applyNumberFormat="1" applyFont="1" applyFill="1" applyBorder="1" applyAlignment="1" applyProtection="1">
      <alignment horizontal="center" vertical="center" wrapText="1"/>
    </xf>
    <xf numFmtId="49" fontId="10" fillId="0" borderId="13" xfId="0" applyNumberFormat="1" applyFont="1" applyBorder="1" applyAlignment="1">
      <alignment horizontal="center" vertical="center" wrapText="1"/>
    </xf>
    <xf numFmtId="0" fontId="10" fillId="0" borderId="31" xfId="0" applyFont="1" applyBorder="1" applyAlignment="1">
      <alignment horizontal="center" vertical="center"/>
    </xf>
    <xf numFmtId="49" fontId="10" fillId="0" borderId="31" xfId="0" applyNumberFormat="1" applyFont="1" applyBorder="1" applyAlignment="1">
      <alignment horizontal="center" vertical="center" wrapText="1"/>
    </xf>
    <xf numFmtId="0" fontId="10" fillId="0" borderId="33" xfId="0" applyFont="1" applyBorder="1" applyAlignment="1">
      <alignment horizontal="center" vertical="center"/>
    </xf>
    <xf numFmtId="0" fontId="10" fillId="0" borderId="34" xfId="0" applyFont="1" applyFill="1" applyBorder="1" applyAlignment="1">
      <alignment horizontal="center" vertical="center"/>
    </xf>
    <xf numFmtId="0" fontId="10" fillId="0" borderId="34" xfId="0" applyFont="1" applyFill="1" applyBorder="1" applyAlignment="1">
      <alignment horizontal="center" vertical="center" wrapText="1"/>
    </xf>
    <xf numFmtId="0" fontId="10" fillId="0" borderId="29" xfId="0" applyFont="1" applyBorder="1" applyAlignment="1">
      <alignment horizontal="left" vertical="center" wrapText="1"/>
    </xf>
    <xf numFmtId="43" fontId="10" fillId="2" borderId="1" xfId="1" applyFont="1" applyFill="1" applyBorder="1" applyAlignment="1">
      <alignment horizontal="center" vertical="center" wrapText="1"/>
    </xf>
    <xf numFmtId="43" fontId="10" fillId="2" borderId="1" xfId="1" applyFont="1" applyFill="1" applyBorder="1" applyAlignment="1">
      <alignment horizontal="left" vertical="center" wrapText="1"/>
    </xf>
    <xf numFmtId="43" fontId="2" fillId="2" borderId="1" xfId="1" applyFont="1" applyFill="1" applyBorder="1" applyAlignment="1">
      <alignment horizontal="center" vertical="center" wrapText="1"/>
    </xf>
    <xf numFmtId="43" fontId="10" fillId="0" borderId="2" xfId="1" applyFont="1" applyFill="1" applyBorder="1" applyAlignment="1">
      <alignment horizontal="center" vertical="center" wrapText="1"/>
    </xf>
    <xf numFmtId="43" fontId="10" fillId="0" borderId="3" xfId="1" applyFont="1" applyFill="1" applyBorder="1" applyAlignment="1">
      <alignment horizontal="center" vertical="center" wrapText="1"/>
    </xf>
    <xf numFmtId="43" fontId="10" fillId="0" borderId="4" xfId="1" applyFont="1" applyFill="1" applyBorder="1" applyAlignment="1">
      <alignment horizontal="center" vertical="center" wrapText="1"/>
    </xf>
    <xf numFmtId="43" fontId="10" fillId="0" borderId="5" xfId="1" applyFont="1" applyFill="1" applyBorder="1" applyAlignment="1">
      <alignment horizontal="center" vertical="center" wrapText="1"/>
    </xf>
    <xf numFmtId="43" fontId="10" fillId="0" borderId="7" xfId="1" applyFont="1" applyFill="1" applyBorder="1" applyAlignment="1">
      <alignment horizontal="center" vertical="center" wrapText="1"/>
    </xf>
    <xf numFmtId="43" fontId="10" fillId="0" borderId="6" xfId="1" applyFont="1" applyFill="1" applyBorder="1" applyAlignment="1">
      <alignment horizontal="center" vertical="center" wrapText="1"/>
    </xf>
    <xf numFmtId="43" fontId="10" fillId="0" borderId="1" xfId="1" applyFont="1" applyFill="1" applyBorder="1" applyAlignment="1">
      <alignment horizontal="center" vertical="center" wrapText="1"/>
    </xf>
    <xf numFmtId="43" fontId="10" fillId="0" borderId="1" xfId="1"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2"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4" xfId="0" applyFont="1" applyFill="1" applyBorder="1" applyAlignment="1">
      <alignment horizontal="left" vertical="top" wrapText="1"/>
    </xf>
    <xf numFmtId="0" fontId="13" fillId="0" borderId="22" xfId="0" applyFont="1" applyFill="1" applyBorder="1" applyAlignment="1">
      <alignment horizontal="center" vertical="center"/>
    </xf>
    <xf numFmtId="0" fontId="13" fillId="0" borderId="23" xfId="0" applyFont="1" applyFill="1" applyBorder="1" applyAlignment="1">
      <alignment horizontal="center" vertical="center"/>
    </xf>
    <xf numFmtId="0" fontId="3" fillId="0" borderId="27" xfId="0" applyFont="1" applyFill="1" applyBorder="1" applyAlignment="1">
      <alignment horizontal="center" vertical="top"/>
    </xf>
    <xf numFmtId="0" fontId="3" fillId="0" borderId="28" xfId="0" applyFont="1" applyFill="1" applyBorder="1" applyAlignment="1">
      <alignment horizontal="center" vertical="top"/>
    </xf>
    <xf numFmtId="0" fontId="3" fillId="0" borderId="0" xfId="0" applyFont="1" applyFill="1" applyBorder="1" applyAlignment="1">
      <alignment horizontal="center" vertical="top"/>
    </xf>
    <xf numFmtId="0" fontId="3" fillId="0" borderId="25" xfId="0" applyFont="1" applyFill="1" applyBorder="1" applyAlignment="1">
      <alignment horizontal="center" vertical="top"/>
    </xf>
    <xf numFmtId="43" fontId="16" fillId="2" borderId="1" xfId="1" applyFont="1" applyFill="1" applyBorder="1" applyAlignment="1">
      <alignment horizontal="center" vertical="center" wrapText="1"/>
    </xf>
    <xf numFmtId="0" fontId="3" fillId="0" borderId="2" xfId="0" applyFont="1" applyFill="1" applyBorder="1" applyAlignment="1">
      <alignment horizontal="left" vertical="top" wrapText="1"/>
    </xf>
    <xf numFmtId="0" fontId="3" fillId="0" borderId="3" xfId="0" applyFont="1" applyFill="1" applyBorder="1" applyAlignment="1">
      <alignment horizontal="left" vertical="top"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3" fillId="0" borderId="11"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13" xfId="0" applyFont="1" applyFill="1" applyBorder="1" applyAlignment="1">
      <alignment horizontal="left" vertical="top" wrapText="1"/>
    </xf>
    <xf numFmtId="0" fontId="2" fillId="0" borderId="14"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16" xfId="0" applyFont="1" applyFill="1" applyBorder="1" applyAlignment="1">
      <alignment horizontal="left" vertical="top" wrapText="1"/>
    </xf>
    <xf numFmtId="0" fontId="12" fillId="0" borderId="14" xfId="0" applyFont="1" applyFill="1" applyBorder="1" applyAlignment="1">
      <alignment horizontal="left" vertical="top" wrapText="1"/>
    </xf>
    <xf numFmtId="0" fontId="12" fillId="0" borderId="15" xfId="0" applyFont="1" applyFill="1" applyBorder="1" applyAlignment="1">
      <alignment horizontal="left" vertical="top" wrapText="1"/>
    </xf>
    <xf numFmtId="0" fontId="12" fillId="0" borderId="16" xfId="0" applyFont="1" applyFill="1" applyBorder="1" applyAlignment="1">
      <alignment horizontal="left" vertical="top"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4" fontId="10" fillId="0"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top" wrapText="1"/>
    </xf>
    <xf numFmtId="10" fontId="6" fillId="0" borderId="3" xfId="3" applyNumberFormat="1" applyFont="1" applyFill="1" applyBorder="1" applyAlignment="1">
      <alignment horizontal="center" vertical="top"/>
    </xf>
    <xf numFmtId="10" fontId="6" fillId="0" borderId="4" xfId="3" applyNumberFormat="1" applyFont="1" applyFill="1" applyBorder="1" applyAlignment="1">
      <alignment horizontal="center" vertical="top"/>
    </xf>
    <xf numFmtId="10" fontId="2" fillId="0" borderId="2" xfId="0" applyNumberFormat="1" applyFont="1" applyFill="1" applyBorder="1" applyAlignment="1">
      <alignment horizontal="center" vertical="center" wrapText="1"/>
    </xf>
    <xf numFmtId="10" fontId="2" fillId="0" borderId="3" xfId="0" applyNumberFormat="1" applyFont="1" applyFill="1" applyBorder="1" applyAlignment="1">
      <alignment horizontal="center" vertical="center" wrapText="1"/>
    </xf>
    <xf numFmtId="0" fontId="2" fillId="0" borderId="1" xfId="0" applyFont="1" applyFill="1" applyBorder="1" applyAlignment="1">
      <alignment horizontal="center" vertical="top" wrapText="1"/>
    </xf>
    <xf numFmtId="0" fontId="2" fillId="0" borderId="1" xfId="0" applyFont="1" applyFill="1" applyBorder="1" applyAlignment="1">
      <alignment horizontal="center" vertical="top"/>
    </xf>
    <xf numFmtId="0" fontId="2" fillId="0" borderId="2" xfId="0" applyFont="1" applyFill="1" applyBorder="1" applyAlignment="1">
      <alignment horizontal="center" vertical="top" wrapText="1"/>
    </xf>
    <xf numFmtId="0" fontId="2" fillId="0" borderId="3" xfId="0" applyFont="1" applyFill="1" applyBorder="1" applyAlignment="1">
      <alignment horizontal="center" vertical="top" wrapText="1"/>
    </xf>
    <xf numFmtId="0" fontId="2" fillId="0" borderId="4" xfId="0" applyFont="1" applyFill="1" applyBorder="1" applyAlignment="1">
      <alignment horizontal="center" vertical="top" wrapText="1"/>
    </xf>
    <xf numFmtId="0" fontId="2" fillId="0" borderId="1" xfId="0" applyFont="1" applyFill="1" applyBorder="1" applyAlignment="1">
      <alignment horizontal="right" vertical="center" wrapText="1"/>
    </xf>
    <xf numFmtId="44" fontId="2" fillId="0" borderId="1" xfId="2" applyFont="1" applyFill="1" applyBorder="1" applyAlignment="1">
      <alignment horizontal="center" vertical="center" wrapText="1"/>
    </xf>
  </cellXfs>
  <cellStyles count="18">
    <cellStyle name="Moeda" xfId="2" builtinId="4"/>
    <cellStyle name="Normal" xfId="0" builtinId="0"/>
    <cellStyle name="Normal 10" xfId="13"/>
    <cellStyle name="Normal 2" xfId="11"/>
    <cellStyle name="Normal 2 2 3" xfId="9"/>
    <cellStyle name="Normal 2 3" xfId="8"/>
    <cellStyle name="Normal 3" xfId="4"/>
    <cellStyle name="Porcentagem" xfId="3" builtinId="5"/>
    <cellStyle name="Porcentagem 2" xfId="14"/>
    <cellStyle name="Porcentagem 2 2" xfId="16"/>
    <cellStyle name="Porcentagem 3" xfId="6"/>
    <cellStyle name="Separador de milhares 2" xfId="5"/>
    <cellStyle name="Vírgula" xfId="1" builtinId="3"/>
    <cellStyle name="Vírgula 2" xfId="10"/>
    <cellStyle name="Vírgula 2 2" xfId="12"/>
    <cellStyle name="Vírgula 2 3" xfId="15"/>
    <cellStyle name="Vírgula 3" xfId="7"/>
    <cellStyle name="Vírgula 4" xfId="17"/>
  </cellStyles>
  <dxfs count="25">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47626</xdr:rowOff>
    </xdr:from>
    <xdr:to>
      <xdr:col>2</xdr:col>
      <xdr:colOff>152400</xdr:colOff>
      <xdr:row>2</xdr:row>
      <xdr:rowOff>114301</xdr:rowOff>
    </xdr:to>
    <xdr:pic>
      <xdr:nvPicPr>
        <xdr:cNvPr id="1028" name="Picture 4">
          <a:extLst>
            <a:ext uri="{FF2B5EF4-FFF2-40B4-BE49-F238E27FC236}">
              <a16:creationId xmlns="" xmlns:a16="http://schemas.microsoft.com/office/drawing/2014/main" id="{00000000-0008-0000-0000-000004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150" y="47626"/>
          <a:ext cx="1085850" cy="514350"/>
        </a:xfrm>
        <a:prstGeom prst="rect">
          <a:avLst/>
        </a:prstGeom>
        <a:noFill/>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2"/>
  <sheetViews>
    <sheetView tabSelected="1" topLeftCell="A46" workbookViewId="0">
      <selection activeCell="C51" sqref="C51"/>
    </sheetView>
  </sheetViews>
  <sheetFormatPr defaultColWidth="9.33203125" defaultRowHeight="12.75" x14ac:dyDescent="0.2"/>
  <cols>
    <col min="1" max="1" width="5.83203125" customWidth="1"/>
    <col min="2" max="2" width="11.5" customWidth="1"/>
    <col min="3" max="3" width="42" customWidth="1"/>
    <col min="4" max="4" width="9.5" customWidth="1"/>
    <col min="5" max="5" width="13.33203125" customWidth="1"/>
    <col min="6" max="6" width="4.6640625" customWidth="1"/>
    <col min="7" max="7" width="1.1640625" customWidth="1"/>
    <col min="8" max="8" width="4.5" customWidth="1"/>
    <col min="9" max="9" width="4" customWidth="1"/>
    <col min="10" max="10" width="6.1640625" customWidth="1"/>
    <col min="11" max="11" width="2" customWidth="1"/>
    <col min="12" max="12" width="3.6640625" customWidth="1"/>
    <col min="13" max="13" width="8.83203125" customWidth="1"/>
    <col min="14" max="14" width="2.1640625" customWidth="1"/>
    <col min="16" max="16" width="11.5" bestFit="1" customWidth="1"/>
  </cols>
  <sheetData>
    <row r="1" spans="1:16" ht="20.100000000000001" customHeight="1" x14ac:dyDescent="0.2">
      <c r="A1" s="9"/>
      <c r="B1" s="10"/>
      <c r="C1" s="77" t="s">
        <v>8</v>
      </c>
      <c r="D1" s="77"/>
      <c r="E1" s="77"/>
      <c r="F1" s="77"/>
      <c r="G1" s="77"/>
      <c r="H1" s="77"/>
      <c r="I1" s="77"/>
      <c r="J1" s="77"/>
      <c r="K1" s="77"/>
      <c r="L1" s="77"/>
      <c r="M1" s="78"/>
    </row>
    <row r="2" spans="1:16" ht="15.95" customHeight="1" x14ac:dyDescent="0.2">
      <c r="A2" s="11"/>
      <c r="B2" s="12"/>
      <c r="C2" s="81" t="s">
        <v>9</v>
      </c>
      <c r="D2" s="81"/>
      <c r="E2" s="81"/>
      <c r="F2" s="81"/>
      <c r="G2" s="81"/>
      <c r="H2" s="81"/>
      <c r="I2" s="81"/>
      <c r="J2" s="81"/>
      <c r="K2" s="81"/>
      <c r="L2" s="81"/>
      <c r="M2" s="82"/>
    </row>
    <row r="3" spans="1:16" ht="15.95" customHeight="1" thickBot="1" x14ac:dyDescent="0.25">
      <c r="A3" s="13"/>
      <c r="B3" s="14"/>
      <c r="C3" s="79" t="s">
        <v>10</v>
      </c>
      <c r="D3" s="79"/>
      <c r="E3" s="79"/>
      <c r="F3" s="79"/>
      <c r="G3" s="79"/>
      <c r="H3" s="79"/>
      <c r="I3" s="79"/>
      <c r="J3" s="79"/>
      <c r="K3" s="79"/>
      <c r="L3" s="79"/>
      <c r="M3" s="80"/>
    </row>
    <row r="4" spans="1:16" ht="25.5" customHeight="1" x14ac:dyDescent="0.2">
      <c r="A4" s="88" t="s">
        <v>11</v>
      </c>
      <c r="B4" s="89"/>
      <c r="C4" s="89"/>
      <c r="D4" s="89"/>
      <c r="E4" s="89"/>
      <c r="F4" s="89"/>
      <c r="G4" s="89"/>
      <c r="H4" s="89"/>
      <c r="I4" s="89"/>
      <c r="J4" s="89"/>
      <c r="K4" s="89"/>
      <c r="L4" s="89"/>
      <c r="M4" s="90"/>
    </row>
    <row r="5" spans="1:16" ht="6.75" customHeight="1" x14ac:dyDescent="0.2">
      <c r="A5" s="91"/>
      <c r="B5" s="92"/>
      <c r="C5" s="92"/>
      <c r="D5" s="92"/>
      <c r="E5" s="92"/>
      <c r="F5" s="92"/>
      <c r="G5" s="92"/>
      <c r="H5" s="92"/>
      <c r="I5" s="92"/>
      <c r="J5" s="92"/>
      <c r="K5" s="92"/>
      <c r="L5" s="92"/>
      <c r="M5" s="93"/>
    </row>
    <row r="6" spans="1:16" ht="14.1" customHeight="1" x14ac:dyDescent="0.2">
      <c r="A6" s="94" t="s">
        <v>7</v>
      </c>
      <c r="B6" s="95"/>
      <c r="C6" s="95"/>
      <c r="D6" s="95"/>
      <c r="E6" s="96"/>
      <c r="F6" s="97" t="s">
        <v>5</v>
      </c>
      <c r="G6" s="98"/>
      <c r="H6" s="98"/>
      <c r="I6" s="98"/>
      <c r="J6" s="98"/>
      <c r="K6" s="98"/>
      <c r="L6" s="98"/>
      <c r="M6" s="99"/>
    </row>
    <row r="7" spans="1:16" ht="17.45" customHeight="1" x14ac:dyDescent="0.2">
      <c r="A7" s="71" t="s">
        <v>35</v>
      </c>
      <c r="B7" s="72"/>
      <c r="C7" s="72"/>
      <c r="D7" s="72"/>
      <c r="E7" s="73"/>
      <c r="F7" s="71" t="s">
        <v>205</v>
      </c>
      <c r="G7" s="72"/>
      <c r="H7" s="72"/>
      <c r="I7" s="72"/>
      <c r="J7" s="72"/>
      <c r="K7" s="72"/>
      <c r="L7" s="72"/>
      <c r="M7" s="73"/>
    </row>
    <row r="8" spans="1:16" ht="18" customHeight="1" x14ac:dyDescent="0.2">
      <c r="A8" s="71" t="s">
        <v>36</v>
      </c>
      <c r="B8" s="72"/>
      <c r="C8" s="72"/>
      <c r="D8" s="73"/>
      <c r="E8" s="71" t="s">
        <v>75</v>
      </c>
      <c r="F8" s="72"/>
      <c r="G8" s="72"/>
      <c r="H8" s="72"/>
      <c r="I8" s="72"/>
      <c r="J8" s="72"/>
      <c r="K8" s="72"/>
      <c r="L8" s="72"/>
      <c r="M8" s="73"/>
    </row>
    <row r="9" spans="1:16" ht="28.15" customHeight="1" x14ac:dyDescent="0.2">
      <c r="A9" s="71" t="s">
        <v>212</v>
      </c>
      <c r="B9" s="72"/>
      <c r="C9" s="72"/>
      <c r="D9" s="73"/>
      <c r="E9" s="100" t="s">
        <v>76</v>
      </c>
      <c r="F9" s="101"/>
      <c r="G9" s="101"/>
      <c r="H9" s="102"/>
      <c r="I9" s="71" t="s">
        <v>77</v>
      </c>
      <c r="J9" s="72"/>
      <c r="K9" s="72"/>
      <c r="L9" s="72"/>
      <c r="M9" s="73"/>
    </row>
    <row r="10" spans="1:16" ht="14.1" customHeight="1" x14ac:dyDescent="0.2">
      <c r="A10" s="74" t="s">
        <v>37</v>
      </c>
      <c r="B10" s="75"/>
      <c r="C10" s="75"/>
      <c r="D10" s="76"/>
      <c r="E10" s="103"/>
      <c r="F10" s="104"/>
      <c r="G10" s="104"/>
      <c r="H10" s="105"/>
      <c r="I10" s="111" t="s">
        <v>4</v>
      </c>
      <c r="J10" s="112"/>
      <c r="K10" s="15"/>
      <c r="L10" s="109">
        <v>0.29459999999999997</v>
      </c>
      <c r="M10" s="110"/>
    </row>
    <row r="11" spans="1:16" ht="2.1" customHeight="1" x14ac:dyDescent="0.2">
      <c r="A11" s="84"/>
      <c r="B11" s="85"/>
      <c r="C11" s="85"/>
      <c r="D11" s="85"/>
      <c r="E11" s="85"/>
      <c r="F11" s="85"/>
      <c r="G11" s="85"/>
      <c r="H11" s="85"/>
      <c r="I11" s="85"/>
      <c r="J11" s="85"/>
      <c r="K11" s="85"/>
      <c r="L11" s="85"/>
      <c r="M11" s="85"/>
    </row>
    <row r="12" spans="1:16" ht="34.5" customHeight="1" x14ac:dyDescent="0.2">
      <c r="A12" s="16" t="s">
        <v>78</v>
      </c>
      <c r="B12" s="16" t="s">
        <v>79</v>
      </c>
      <c r="C12" s="16" t="s">
        <v>80</v>
      </c>
      <c r="D12" s="16" t="s">
        <v>81</v>
      </c>
      <c r="E12" s="34" t="s">
        <v>82</v>
      </c>
      <c r="F12" s="86" t="s">
        <v>83</v>
      </c>
      <c r="G12" s="87"/>
      <c r="H12" s="87"/>
      <c r="I12" s="86" t="s">
        <v>84</v>
      </c>
      <c r="J12" s="87"/>
      <c r="K12" s="87" t="s">
        <v>85</v>
      </c>
      <c r="L12" s="87"/>
      <c r="M12" s="87"/>
    </row>
    <row r="13" spans="1:16" ht="17.100000000000001" customHeight="1" x14ac:dyDescent="0.2">
      <c r="A13" s="22">
        <v>1</v>
      </c>
      <c r="B13" s="17"/>
      <c r="C13" s="18" t="s">
        <v>88</v>
      </c>
      <c r="D13" s="19"/>
      <c r="E13" s="44"/>
      <c r="F13" s="108"/>
      <c r="G13" s="108"/>
      <c r="H13" s="108"/>
      <c r="I13" s="108"/>
      <c r="J13" s="108"/>
      <c r="K13" s="83">
        <f>K14</f>
        <v>1850.88</v>
      </c>
      <c r="L13" s="83"/>
      <c r="M13" s="83"/>
    </row>
    <row r="14" spans="1:16" ht="94.5" customHeight="1" x14ac:dyDescent="0.2">
      <c r="A14" s="6" t="s">
        <v>2</v>
      </c>
      <c r="B14" s="4" t="s">
        <v>16</v>
      </c>
      <c r="C14" s="3" t="s">
        <v>41</v>
      </c>
      <c r="D14" s="4" t="s">
        <v>0</v>
      </c>
      <c r="E14" s="45">
        <f>ROUND(1,2)*1</f>
        <v>1</v>
      </c>
      <c r="F14" s="69">
        <v>1429.69</v>
      </c>
      <c r="G14" s="69"/>
      <c r="H14" s="69"/>
      <c r="I14" s="70">
        <f>F14*1.2946</f>
        <v>1850.8766740000001</v>
      </c>
      <c r="J14" s="70"/>
      <c r="K14" s="69">
        <f>ROUND(E14*(I14),2)</f>
        <v>1850.88</v>
      </c>
      <c r="L14" s="69"/>
      <c r="M14" s="69"/>
      <c r="P14" s="2"/>
    </row>
    <row r="15" spans="1:16" ht="17.100000000000001" customHeight="1" x14ac:dyDescent="0.2">
      <c r="A15" s="21">
        <v>2</v>
      </c>
      <c r="B15" s="17"/>
      <c r="C15" s="18" t="s">
        <v>38</v>
      </c>
      <c r="D15" s="19"/>
      <c r="E15" s="44"/>
      <c r="F15" s="107"/>
      <c r="G15" s="107"/>
      <c r="H15" s="107"/>
      <c r="I15" s="108"/>
      <c r="J15" s="108"/>
      <c r="K15" s="83">
        <f>SUM(K16:M18)</f>
        <v>15127.75869798</v>
      </c>
      <c r="L15" s="83"/>
      <c r="M15" s="83"/>
      <c r="P15" s="2"/>
    </row>
    <row r="16" spans="1:16" ht="55.5" customHeight="1" x14ac:dyDescent="0.2">
      <c r="A16" s="6" t="s">
        <v>21</v>
      </c>
      <c r="B16" s="4" t="s">
        <v>17</v>
      </c>
      <c r="C16" s="3" t="s">
        <v>39</v>
      </c>
      <c r="D16" s="5" t="s">
        <v>13</v>
      </c>
      <c r="E16" s="46">
        <v>21.28</v>
      </c>
      <c r="F16" s="106">
        <v>134.74</v>
      </c>
      <c r="G16" s="106"/>
      <c r="H16" s="106"/>
      <c r="I16" s="70">
        <f>F16*1.2946</f>
        <v>174.434404</v>
      </c>
      <c r="J16" s="70"/>
      <c r="K16" s="69">
        <f>I16*E16</f>
        <v>3711.9641171200001</v>
      </c>
      <c r="L16" s="69"/>
      <c r="M16" s="69"/>
    </row>
    <row r="17" spans="1:13" ht="72" customHeight="1" x14ac:dyDescent="0.2">
      <c r="A17" s="6" t="s">
        <v>22</v>
      </c>
      <c r="B17" s="4" t="s">
        <v>40</v>
      </c>
      <c r="C17" s="3" t="s">
        <v>227</v>
      </c>
      <c r="D17" s="5" t="s">
        <v>1</v>
      </c>
      <c r="E17" s="46">
        <v>270.70999999999998</v>
      </c>
      <c r="F17" s="106">
        <v>18.309999999999999</v>
      </c>
      <c r="G17" s="106"/>
      <c r="H17" s="106"/>
      <c r="I17" s="70">
        <f>F17*1.2946</f>
        <v>23.704125999999999</v>
      </c>
      <c r="J17" s="70"/>
      <c r="K17" s="69">
        <f t="shared" ref="K17:K18" si="0">I17*E17</f>
        <v>6416.9439494599992</v>
      </c>
      <c r="L17" s="69"/>
      <c r="M17" s="69"/>
    </row>
    <row r="18" spans="1:13" ht="68.25" customHeight="1" x14ac:dyDescent="0.2">
      <c r="A18" s="6" t="s">
        <v>23</v>
      </c>
      <c r="B18" s="4" t="s">
        <v>206</v>
      </c>
      <c r="C18" s="7" t="s">
        <v>42</v>
      </c>
      <c r="D18" s="5" t="s">
        <v>1</v>
      </c>
      <c r="E18" s="46">
        <v>246.1</v>
      </c>
      <c r="F18" s="69">
        <v>15.69</v>
      </c>
      <c r="G18" s="69"/>
      <c r="H18" s="69"/>
      <c r="I18" s="70">
        <f>F18*1.2946</f>
        <v>20.312273999999999</v>
      </c>
      <c r="J18" s="70"/>
      <c r="K18" s="69">
        <f t="shared" si="0"/>
        <v>4998.8506313999997</v>
      </c>
      <c r="L18" s="69"/>
      <c r="M18" s="69"/>
    </row>
    <row r="19" spans="1:13" ht="21" customHeight="1" x14ac:dyDescent="0.2">
      <c r="A19" s="21">
        <v>3</v>
      </c>
      <c r="B19" s="17"/>
      <c r="C19" s="18" t="s">
        <v>12</v>
      </c>
      <c r="D19" s="19"/>
      <c r="E19" s="44"/>
      <c r="F19" s="107"/>
      <c r="G19" s="107"/>
      <c r="H19" s="107"/>
      <c r="I19" s="108"/>
      <c r="J19" s="108"/>
      <c r="K19" s="83">
        <f>SUM(K20:M22)</f>
        <v>88324.357254379996</v>
      </c>
      <c r="L19" s="83"/>
      <c r="M19" s="83"/>
    </row>
    <row r="20" spans="1:13" ht="48" customHeight="1" x14ac:dyDescent="0.2">
      <c r="A20" s="6" t="s">
        <v>24</v>
      </c>
      <c r="B20" s="4" t="s">
        <v>207</v>
      </c>
      <c r="C20" s="24" t="s">
        <v>208</v>
      </c>
      <c r="D20" s="4" t="s">
        <v>1</v>
      </c>
      <c r="E20" s="46">
        <v>402.77</v>
      </c>
      <c r="F20" s="106">
        <v>88.03</v>
      </c>
      <c r="G20" s="106"/>
      <c r="H20" s="106"/>
      <c r="I20" s="70">
        <f>F20*1.2946</f>
        <v>113.963638</v>
      </c>
      <c r="J20" s="70"/>
      <c r="K20" s="69">
        <f>I20*E20</f>
        <v>45901.134477259999</v>
      </c>
      <c r="L20" s="69"/>
      <c r="M20" s="69"/>
    </row>
    <row r="21" spans="1:13" ht="49.5" customHeight="1" x14ac:dyDescent="0.2">
      <c r="A21" s="6" t="s">
        <v>25</v>
      </c>
      <c r="B21" s="4" t="s">
        <v>45</v>
      </c>
      <c r="C21" s="3" t="s">
        <v>43</v>
      </c>
      <c r="D21" s="4" t="s">
        <v>1</v>
      </c>
      <c r="E21" s="46">
        <v>805.54</v>
      </c>
      <c r="F21" s="106">
        <v>8.5</v>
      </c>
      <c r="G21" s="106"/>
      <c r="H21" s="106"/>
      <c r="I21" s="70">
        <f>F21*1.2946</f>
        <v>11.004099999999999</v>
      </c>
      <c r="J21" s="70"/>
      <c r="K21" s="69">
        <f t="shared" ref="K21:K22" si="1">I21*E21</f>
        <v>8864.2427139999982</v>
      </c>
      <c r="L21" s="69"/>
      <c r="M21" s="69"/>
    </row>
    <row r="22" spans="1:13" ht="43.5" customHeight="1" x14ac:dyDescent="0.2">
      <c r="A22" s="6" t="s">
        <v>26</v>
      </c>
      <c r="B22" s="4" t="s">
        <v>46</v>
      </c>
      <c r="C22" s="3" t="s">
        <v>44</v>
      </c>
      <c r="D22" s="4" t="s">
        <v>1</v>
      </c>
      <c r="E22" s="46">
        <v>805.54</v>
      </c>
      <c r="F22" s="106">
        <v>32.18</v>
      </c>
      <c r="G22" s="106"/>
      <c r="H22" s="106"/>
      <c r="I22" s="70">
        <f>F22*1.2946</f>
        <v>41.660227999999996</v>
      </c>
      <c r="J22" s="70"/>
      <c r="K22" s="69">
        <f t="shared" si="1"/>
        <v>33558.980063119998</v>
      </c>
      <c r="L22" s="69"/>
      <c r="M22" s="69"/>
    </row>
    <row r="23" spans="1:13" ht="18" customHeight="1" x14ac:dyDescent="0.2">
      <c r="A23" s="21">
        <v>4</v>
      </c>
      <c r="B23" s="17"/>
      <c r="C23" s="18" t="s">
        <v>47</v>
      </c>
      <c r="D23" s="19"/>
      <c r="E23" s="44"/>
      <c r="F23" s="107"/>
      <c r="G23" s="107"/>
      <c r="H23" s="107"/>
      <c r="I23" s="108"/>
      <c r="J23" s="108"/>
      <c r="K23" s="83">
        <f>SUM(K24:M25)</f>
        <v>36968.00519104</v>
      </c>
      <c r="L23" s="83"/>
      <c r="M23" s="83"/>
    </row>
    <row r="24" spans="1:13" ht="36" customHeight="1" x14ac:dyDescent="0.2">
      <c r="A24" s="6" t="s">
        <v>27</v>
      </c>
      <c r="B24" s="4" t="s">
        <v>18</v>
      </c>
      <c r="C24" s="3" t="s">
        <v>49</v>
      </c>
      <c r="D24" s="4" t="s">
        <v>1</v>
      </c>
      <c r="E24" s="46">
        <v>278.24</v>
      </c>
      <c r="F24" s="106">
        <v>39.71</v>
      </c>
      <c r="G24" s="106"/>
      <c r="H24" s="106"/>
      <c r="I24" s="70">
        <f>F24*1.2946</f>
        <v>51.408566</v>
      </c>
      <c r="J24" s="70"/>
      <c r="K24" s="69">
        <f>I24*E24</f>
        <v>14303.91940384</v>
      </c>
      <c r="L24" s="69"/>
      <c r="M24" s="69"/>
    </row>
    <row r="25" spans="1:13" ht="82.5" customHeight="1" x14ac:dyDescent="0.2">
      <c r="A25" s="6" t="s">
        <v>48</v>
      </c>
      <c r="B25" s="4" t="s">
        <v>52</v>
      </c>
      <c r="C25" s="3" t="s">
        <v>50</v>
      </c>
      <c r="D25" s="4" t="s">
        <v>1</v>
      </c>
      <c r="E25" s="46">
        <v>306.06</v>
      </c>
      <c r="F25" s="106">
        <v>57.2</v>
      </c>
      <c r="G25" s="106"/>
      <c r="H25" s="106"/>
      <c r="I25" s="70">
        <f>F25*1.2946</f>
        <v>74.051119999999997</v>
      </c>
      <c r="J25" s="70"/>
      <c r="K25" s="69">
        <f>I25*E25</f>
        <v>22664.085787199998</v>
      </c>
      <c r="L25" s="69"/>
      <c r="M25" s="69"/>
    </row>
    <row r="26" spans="1:13" ht="18" customHeight="1" x14ac:dyDescent="0.2">
      <c r="A26" s="21">
        <v>5</v>
      </c>
      <c r="B26" s="17"/>
      <c r="C26" s="18" t="s">
        <v>53</v>
      </c>
      <c r="D26" s="19"/>
      <c r="E26" s="44"/>
      <c r="F26" s="107"/>
      <c r="G26" s="107"/>
      <c r="H26" s="107"/>
      <c r="I26" s="108"/>
      <c r="J26" s="108"/>
      <c r="K26" s="83">
        <f>SUM(K27:M29)</f>
        <v>26397.816531960001</v>
      </c>
      <c r="L26" s="83"/>
      <c r="M26" s="83"/>
    </row>
    <row r="27" spans="1:13" ht="66" customHeight="1" x14ac:dyDescent="0.2">
      <c r="A27" s="6" t="s">
        <v>28</v>
      </c>
      <c r="B27" s="8" t="s">
        <v>209</v>
      </c>
      <c r="C27" s="26" t="s">
        <v>225</v>
      </c>
      <c r="D27" s="4" t="s">
        <v>6</v>
      </c>
      <c r="E27" s="46">
        <v>36.1</v>
      </c>
      <c r="F27" s="106">
        <v>193.65</v>
      </c>
      <c r="G27" s="106"/>
      <c r="H27" s="106"/>
      <c r="I27" s="70">
        <f>F27*1.2946</f>
        <v>250.69928999999999</v>
      </c>
      <c r="J27" s="70"/>
      <c r="K27" s="69">
        <f>I27*E27</f>
        <v>9050.244369</v>
      </c>
      <c r="L27" s="69"/>
      <c r="M27" s="69"/>
    </row>
    <row r="28" spans="1:13" ht="48" customHeight="1" x14ac:dyDescent="0.2">
      <c r="A28" s="6" t="s">
        <v>29</v>
      </c>
      <c r="B28" s="8" t="s">
        <v>20</v>
      </c>
      <c r="C28" s="3" t="s">
        <v>226</v>
      </c>
      <c r="D28" s="5" t="s">
        <v>13</v>
      </c>
      <c r="E28" s="46">
        <v>10.07</v>
      </c>
      <c r="F28" s="106">
        <v>689.68</v>
      </c>
      <c r="G28" s="106"/>
      <c r="H28" s="106"/>
      <c r="I28" s="70">
        <f>F28*1.2946</f>
        <v>892.8597279999999</v>
      </c>
      <c r="J28" s="70"/>
      <c r="K28" s="69">
        <f t="shared" ref="K28:K29" si="2">I28*E28</f>
        <v>8991.0974609599998</v>
      </c>
      <c r="L28" s="69"/>
      <c r="M28" s="69"/>
    </row>
    <row r="29" spans="1:13" ht="21.75" customHeight="1" x14ac:dyDescent="0.2">
      <c r="A29" s="6" t="s">
        <v>51</v>
      </c>
      <c r="B29" s="8" t="s">
        <v>19</v>
      </c>
      <c r="C29" s="3" t="s">
        <v>55</v>
      </c>
      <c r="D29" s="4" t="s">
        <v>15</v>
      </c>
      <c r="E29" s="46">
        <v>503.5</v>
      </c>
      <c r="F29" s="106">
        <v>12.82</v>
      </c>
      <c r="G29" s="106"/>
      <c r="H29" s="106"/>
      <c r="I29" s="70">
        <f>F29*1.2946</f>
        <v>16.596772000000001</v>
      </c>
      <c r="J29" s="70"/>
      <c r="K29" s="69">
        <f t="shared" si="2"/>
        <v>8356.4747020000013</v>
      </c>
      <c r="L29" s="69"/>
      <c r="M29" s="69"/>
    </row>
    <row r="30" spans="1:13" ht="17.100000000000001" customHeight="1" x14ac:dyDescent="0.2">
      <c r="A30" s="21">
        <v>6</v>
      </c>
      <c r="B30" s="20"/>
      <c r="C30" s="18" t="s">
        <v>14</v>
      </c>
      <c r="D30" s="1"/>
      <c r="E30" s="47"/>
      <c r="F30" s="60"/>
      <c r="G30" s="60"/>
      <c r="H30" s="60"/>
      <c r="I30" s="61"/>
      <c r="J30" s="61"/>
      <c r="K30" s="62">
        <f>SUM(K31:M33)</f>
        <v>10521.111667679999</v>
      </c>
      <c r="L30" s="62"/>
      <c r="M30" s="62"/>
    </row>
    <row r="31" spans="1:13" ht="57.75" customHeight="1" x14ac:dyDescent="0.2">
      <c r="A31" s="6" t="s">
        <v>30</v>
      </c>
      <c r="B31" s="8" t="s">
        <v>20</v>
      </c>
      <c r="C31" s="3" t="s">
        <v>54</v>
      </c>
      <c r="D31" s="5" t="s">
        <v>13</v>
      </c>
      <c r="E31" s="48">
        <v>4.26</v>
      </c>
      <c r="F31" s="69">
        <v>689.68</v>
      </c>
      <c r="G31" s="69"/>
      <c r="H31" s="69"/>
      <c r="I31" s="70">
        <f>F31*1.2946</f>
        <v>892.8597279999999</v>
      </c>
      <c r="J31" s="70"/>
      <c r="K31" s="69">
        <f>I31*E31</f>
        <v>3803.5824412799993</v>
      </c>
      <c r="L31" s="69"/>
      <c r="M31" s="69"/>
    </row>
    <row r="32" spans="1:13" ht="27" customHeight="1" x14ac:dyDescent="0.2">
      <c r="A32" s="6" t="s">
        <v>198</v>
      </c>
      <c r="B32" s="8" t="s">
        <v>19</v>
      </c>
      <c r="C32" s="3" t="s">
        <v>55</v>
      </c>
      <c r="D32" s="4" t="s">
        <v>15</v>
      </c>
      <c r="E32" s="46">
        <v>213</v>
      </c>
      <c r="F32" s="106">
        <v>12.82</v>
      </c>
      <c r="G32" s="106"/>
      <c r="H32" s="106"/>
      <c r="I32" s="70">
        <f>F32*1.2946</f>
        <v>16.596772000000001</v>
      </c>
      <c r="J32" s="70"/>
      <c r="K32" s="69">
        <f t="shared" ref="K32:K33" si="3">I32*E32</f>
        <v>3535.1124360000003</v>
      </c>
      <c r="L32" s="69"/>
      <c r="M32" s="69"/>
    </row>
    <row r="33" spans="1:13" ht="21.75" customHeight="1" x14ac:dyDescent="0.2">
      <c r="A33" s="6" t="s">
        <v>199</v>
      </c>
      <c r="B33" s="8" t="s">
        <v>200</v>
      </c>
      <c r="C33" s="26" t="s">
        <v>201</v>
      </c>
      <c r="D33" s="4" t="s">
        <v>1</v>
      </c>
      <c r="E33" s="46">
        <v>38.700000000000003</v>
      </c>
      <c r="F33" s="106">
        <v>63.52</v>
      </c>
      <c r="G33" s="106"/>
      <c r="H33" s="106"/>
      <c r="I33" s="70">
        <f>F33*1.2946</f>
        <v>82.232991999999996</v>
      </c>
      <c r="J33" s="70"/>
      <c r="K33" s="69">
        <f t="shared" si="3"/>
        <v>3182.4167904000001</v>
      </c>
      <c r="L33" s="69"/>
      <c r="M33" s="69"/>
    </row>
    <row r="34" spans="1:13" ht="16.5" customHeight="1" x14ac:dyDescent="0.2">
      <c r="A34" s="21">
        <v>7</v>
      </c>
      <c r="B34" s="20"/>
      <c r="C34" s="18" t="s">
        <v>56</v>
      </c>
      <c r="D34" s="1"/>
      <c r="E34" s="47"/>
      <c r="F34" s="60"/>
      <c r="G34" s="60"/>
      <c r="H34" s="60"/>
      <c r="I34" s="61"/>
      <c r="J34" s="61"/>
      <c r="K34" s="62">
        <f>SUM(K35:M46)</f>
        <v>172168.28567059996</v>
      </c>
      <c r="L34" s="62"/>
      <c r="M34" s="62"/>
    </row>
    <row r="35" spans="1:13" ht="59.25" customHeight="1" x14ac:dyDescent="0.2">
      <c r="A35" s="6" t="s">
        <v>31</v>
      </c>
      <c r="B35" s="51" t="s">
        <v>59</v>
      </c>
      <c r="C35" s="3" t="s">
        <v>58</v>
      </c>
      <c r="D35" s="4" t="s">
        <v>0</v>
      </c>
      <c r="E35" s="48">
        <v>17</v>
      </c>
      <c r="F35" s="69">
        <v>1276.3399999999999</v>
      </c>
      <c r="G35" s="69"/>
      <c r="H35" s="69"/>
      <c r="I35" s="70">
        <f>F35*1.2946</f>
        <v>1652.3497639999998</v>
      </c>
      <c r="J35" s="70"/>
      <c r="K35" s="69">
        <f>I35*E35</f>
        <v>28089.945987999996</v>
      </c>
      <c r="L35" s="69"/>
      <c r="M35" s="69"/>
    </row>
    <row r="36" spans="1:13" ht="24.75" customHeight="1" x14ac:dyDescent="0.2">
      <c r="A36" s="6" t="s">
        <v>32</v>
      </c>
      <c r="B36" s="51" t="s">
        <v>61</v>
      </c>
      <c r="C36" s="3" t="s">
        <v>60</v>
      </c>
      <c r="D36" s="4" t="s">
        <v>0</v>
      </c>
      <c r="E36" s="48">
        <v>17</v>
      </c>
      <c r="F36" s="69">
        <v>279.66000000000003</v>
      </c>
      <c r="G36" s="69"/>
      <c r="H36" s="69"/>
      <c r="I36" s="70">
        <f>F36*1.2946</f>
        <v>362.04783600000002</v>
      </c>
      <c r="J36" s="70"/>
      <c r="K36" s="69">
        <f t="shared" ref="K36:K46" si="4">I36*E36</f>
        <v>6154.813212</v>
      </c>
      <c r="L36" s="69"/>
      <c r="M36" s="69"/>
    </row>
    <row r="37" spans="1:13" ht="23.25" customHeight="1" x14ac:dyDescent="0.2">
      <c r="A37" s="6" t="s">
        <v>33</v>
      </c>
      <c r="B37" s="51" t="s">
        <v>64</v>
      </c>
      <c r="C37" s="3" t="s">
        <v>63</v>
      </c>
      <c r="D37" s="4" t="s">
        <v>1</v>
      </c>
      <c r="E37" s="48">
        <v>62.83</v>
      </c>
      <c r="F37" s="69">
        <v>4.05</v>
      </c>
      <c r="G37" s="69"/>
      <c r="H37" s="69"/>
      <c r="I37" s="70">
        <f t="shared" ref="I37:I46" si="5">F37*1.2946</f>
        <v>5.2431299999999998</v>
      </c>
      <c r="J37" s="70"/>
      <c r="K37" s="69">
        <f t="shared" si="4"/>
        <v>329.42585789999998</v>
      </c>
      <c r="L37" s="69"/>
      <c r="M37" s="69"/>
    </row>
    <row r="38" spans="1:13" ht="50.25" customHeight="1" x14ac:dyDescent="0.2">
      <c r="A38" s="6" t="s">
        <v>34</v>
      </c>
      <c r="B38" s="51" t="s">
        <v>62</v>
      </c>
      <c r="C38" s="3" t="s">
        <v>228</v>
      </c>
      <c r="D38" s="4" t="s">
        <v>1</v>
      </c>
      <c r="E38" s="48">
        <v>62.83</v>
      </c>
      <c r="F38" s="69">
        <v>22.75</v>
      </c>
      <c r="G38" s="69"/>
      <c r="H38" s="69"/>
      <c r="I38" s="70">
        <f t="shared" si="5"/>
        <v>29.45215</v>
      </c>
      <c r="J38" s="70"/>
      <c r="K38" s="69">
        <f t="shared" si="4"/>
        <v>1850.4785844999999</v>
      </c>
      <c r="L38" s="69"/>
      <c r="M38" s="69"/>
    </row>
    <row r="39" spans="1:13" ht="66.75" customHeight="1" x14ac:dyDescent="0.2">
      <c r="A39" s="6" t="s">
        <v>130</v>
      </c>
      <c r="B39" s="51" t="s">
        <v>134</v>
      </c>
      <c r="C39" s="3" t="s">
        <v>129</v>
      </c>
      <c r="D39" s="4" t="s">
        <v>1</v>
      </c>
      <c r="E39" s="48">
        <v>40.86</v>
      </c>
      <c r="F39" s="63">
        <v>1667.38</v>
      </c>
      <c r="G39" s="64"/>
      <c r="H39" s="65"/>
      <c r="I39" s="70">
        <f t="shared" si="5"/>
        <v>2158.5901480000002</v>
      </c>
      <c r="J39" s="70"/>
      <c r="K39" s="69">
        <f t="shared" si="4"/>
        <v>88199.993447280009</v>
      </c>
      <c r="L39" s="69"/>
      <c r="M39" s="69"/>
    </row>
    <row r="40" spans="1:13" ht="57" customHeight="1" x14ac:dyDescent="0.2">
      <c r="A40" s="6" t="s">
        <v>131</v>
      </c>
      <c r="B40" s="51" t="s">
        <v>214</v>
      </c>
      <c r="C40" s="26" t="s">
        <v>213</v>
      </c>
      <c r="D40" s="4" t="s">
        <v>0</v>
      </c>
      <c r="E40" s="48">
        <v>20</v>
      </c>
      <c r="F40" s="63">
        <v>88.5</v>
      </c>
      <c r="G40" s="64"/>
      <c r="H40" s="65"/>
      <c r="I40" s="70">
        <f t="shared" si="5"/>
        <v>114.57209999999999</v>
      </c>
      <c r="J40" s="70"/>
      <c r="K40" s="69">
        <f t="shared" si="4"/>
        <v>2291.442</v>
      </c>
      <c r="L40" s="69"/>
      <c r="M40" s="69"/>
    </row>
    <row r="41" spans="1:13" ht="24" customHeight="1" x14ac:dyDescent="0.2">
      <c r="A41" s="6" t="s">
        <v>132</v>
      </c>
      <c r="B41" s="51" t="s">
        <v>216</v>
      </c>
      <c r="C41" s="3" t="s">
        <v>215</v>
      </c>
      <c r="D41" s="4" t="s">
        <v>1</v>
      </c>
      <c r="E41" s="48">
        <v>40.86</v>
      </c>
      <c r="F41" s="63">
        <v>87.4</v>
      </c>
      <c r="G41" s="64"/>
      <c r="H41" s="65"/>
      <c r="I41" s="70">
        <f t="shared" si="5"/>
        <v>113.14804000000001</v>
      </c>
      <c r="J41" s="70"/>
      <c r="K41" s="69">
        <f t="shared" si="4"/>
        <v>4623.2289144000006</v>
      </c>
      <c r="L41" s="69"/>
      <c r="M41" s="69"/>
    </row>
    <row r="42" spans="1:13" ht="48" customHeight="1" x14ac:dyDescent="0.2">
      <c r="A42" s="6" t="s">
        <v>133</v>
      </c>
      <c r="B42" s="51">
        <v>100702</v>
      </c>
      <c r="C42" s="7" t="s">
        <v>211</v>
      </c>
      <c r="D42" s="4" t="s">
        <v>1</v>
      </c>
      <c r="E42" s="48">
        <v>26.93</v>
      </c>
      <c r="F42" s="63">
        <v>460.58</v>
      </c>
      <c r="G42" s="64"/>
      <c r="H42" s="65"/>
      <c r="I42" s="70">
        <f t="shared" si="5"/>
        <v>596.26686799999993</v>
      </c>
      <c r="J42" s="70"/>
      <c r="K42" s="69">
        <f t="shared" si="4"/>
        <v>16057.466755239999</v>
      </c>
      <c r="L42" s="69"/>
      <c r="M42" s="69"/>
    </row>
    <row r="43" spans="1:13" ht="92.25" customHeight="1" x14ac:dyDescent="0.2">
      <c r="A43" s="6" t="s">
        <v>136</v>
      </c>
      <c r="B43" s="57" t="s">
        <v>219</v>
      </c>
      <c r="C43" s="26" t="s">
        <v>220</v>
      </c>
      <c r="D43" s="58" t="s">
        <v>135</v>
      </c>
      <c r="E43" s="49">
        <v>20</v>
      </c>
      <c r="F43" s="66">
        <v>555.13</v>
      </c>
      <c r="G43" s="68"/>
      <c r="H43" s="67"/>
      <c r="I43" s="70">
        <f t="shared" si="5"/>
        <v>718.67129799999998</v>
      </c>
      <c r="J43" s="70"/>
      <c r="K43" s="69">
        <f t="shared" si="4"/>
        <v>14373.42596</v>
      </c>
      <c r="L43" s="69"/>
      <c r="M43" s="69"/>
    </row>
    <row r="44" spans="1:13" ht="36" customHeight="1" x14ac:dyDescent="0.2">
      <c r="A44" s="6" t="s">
        <v>137</v>
      </c>
      <c r="B44" s="51">
        <v>5031</v>
      </c>
      <c r="C44" s="26" t="s">
        <v>224</v>
      </c>
      <c r="D44" s="4" t="s">
        <v>1</v>
      </c>
      <c r="E44" s="48">
        <v>14.11</v>
      </c>
      <c r="F44" s="69">
        <v>337</v>
      </c>
      <c r="G44" s="69"/>
      <c r="H44" s="69"/>
      <c r="I44" s="70">
        <f t="shared" si="5"/>
        <v>436.28019999999998</v>
      </c>
      <c r="J44" s="70"/>
      <c r="K44" s="69">
        <f t="shared" si="4"/>
        <v>6155.9136219999991</v>
      </c>
      <c r="L44" s="69"/>
      <c r="M44" s="69"/>
    </row>
    <row r="45" spans="1:13" ht="78" customHeight="1" x14ac:dyDescent="0.2">
      <c r="A45" s="6" t="s">
        <v>217</v>
      </c>
      <c r="B45" s="51">
        <v>3104</v>
      </c>
      <c r="C45" s="26" t="s">
        <v>223</v>
      </c>
      <c r="D45" s="58" t="s">
        <v>135</v>
      </c>
      <c r="E45" s="48">
        <v>5</v>
      </c>
      <c r="F45" s="69">
        <v>153.16</v>
      </c>
      <c r="G45" s="69"/>
      <c r="H45" s="69"/>
      <c r="I45" s="70">
        <f t="shared" si="5"/>
        <v>198.280936</v>
      </c>
      <c r="J45" s="70"/>
      <c r="K45" s="69">
        <f t="shared" si="4"/>
        <v>991.40467999999998</v>
      </c>
      <c r="L45" s="69"/>
      <c r="M45" s="69"/>
    </row>
    <row r="46" spans="1:13" ht="24" customHeight="1" x14ac:dyDescent="0.2">
      <c r="A46" s="6" t="s">
        <v>218</v>
      </c>
      <c r="B46" s="57" t="s">
        <v>222</v>
      </c>
      <c r="C46" s="26" t="s">
        <v>221</v>
      </c>
      <c r="D46" s="4" t="s">
        <v>1</v>
      </c>
      <c r="E46" s="48">
        <v>41.04</v>
      </c>
      <c r="F46" s="69">
        <v>57.42</v>
      </c>
      <c r="G46" s="69"/>
      <c r="H46" s="69"/>
      <c r="I46" s="70">
        <f t="shared" si="5"/>
        <v>74.335932</v>
      </c>
      <c r="J46" s="70"/>
      <c r="K46" s="69">
        <f t="shared" si="4"/>
        <v>3050.7466492799999</v>
      </c>
      <c r="L46" s="69"/>
      <c r="M46" s="69"/>
    </row>
    <row r="47" spans="1:13" ht="16.5" customHeight="1" x14ac:dyDescent="0.2">
      <c r="A47" s="21">
        <v>8</v>
      </c>
      <c r="B47" s="18"/>
      <c r="C47" s="18" t="s">
        <v>57</v>
      </c>
      <c r="D47" s="1"/>
      <c r="E47" s="47"/>
      <c r="F47" s="60"/>
      <c r="G47" s="60"/>
      <c r="H47" s="60"/>
      <c r="I47" s="61"/>
      <c r="J47" s="61"/>
      <c r="K47" s="62">
        <f>SUM(K48:M60)</f>
        <v>29377.735615239999</v>
      </c>
      <c r="L47" s="62"/>
      <c r="M47" s="62"/>
    </row>
    <row r="48" spans="1:13" ht="68.25" customHeight="1" x14ac:dyDescent="0.2">
      <c r="A48" s="6" t="s">
        <v>90</v>
      </c>
      <c r="B48" s="52" t="s">
        <v>66</v>
      </c>
      <c r="C48" s="3" t="s">
        <v>65</v>
      </c>
      <c r="D48" s="4" t="s">
        <v>0</v>
      </c>
      <c r="E48" s="48">
        <v>15</v>
      </c>
      <c r="F48" s="69">
        <v>451.44</v>
      </c>
      <c r="G48" s="69"/>
      <c r="H48" s="69"/>
      <c r="I48" s="70">
        <f>F48*1.2946</f>
        <v>584.43422399999997</v>
      </c>
      <c r="J48" s="70"/>
      <c r="K48" s="69">
        <f>I48*E48</f>
        <v>8766.513359999999</v>
      </c>
      <c r="L48" s="69"/>
      <c r="M48" s="69"/>
    </row>
    <row r="49" spans="1:13" ht="66" customHeight="1" x14ac:dyDescent="0.2">
      <c r="A49" s="6" t="s">
        <v>93</v>
      </c>
      <c r="B49" s="52" t="s">
        <v>68</v>
      </c>
      <c r="C49" s="3" t="s">
        <v>67</v>
      </c>
      <c r="D49" s="4" t="s">
        <v>0</v>
      </c>
      <c r="E49" s="48">
        <v>20</v>
      </c>
      <c r="F49" s="69">
        <v>129.33000000000001</v>
      </c>
      <c r="G49" s="69"/>
      <c r="H49" s="69"/>
      <c r="I49" s="70">
        <f>F49*1.2946</f>
        <v>167.43061800000001</v>
      </c>
      <c r="J49" s="70"/>
      <c r="K49" s="69">
        <f t="shared" ref="K49:K60" si="6">I49*E49</f>
        <v>3348.6123600000001</v>
      </c>
      <c r="L49" s="69"/>
      <c r="M49" s="69"/>
    </row>
    <row r="50" spans="1:13" ht="71.25" customHeight="1" x14ac:dyDescent="0.2">
      <c r="A50" s="6" t="s">
        <v>95</v>
      </c>
      <c r="B50" s="52" t="s">
        <v>70</v>
      </c>
      <c r="C50" s="3" t="s">
        <v>69</v>
      </c>
      <c r="D50" s="4" t="s">
        <v>0</v>
      </c>
      <c r="E50" s="48">
        <v>10</v>
      </c>
      <c r="F50" s="69">
        <v>218.8</v>
      </c>
      <c r="G50" s="69"/>
      <c r="H50" s="69"/>
      <c r="I50" s="70">
        <f t="shared" ref="I50:I60" si="7">F50*1.2946</f>
        <v>283.25848000000002</v>
      </c>
      <c r="J50" s="70"/>
      <c r="K50" s="69">
        <f t="shared" si="6"/>
        <v>2832.5848000000001</v>
      </c>
      <c r="L50" s="69"/>
      <c r="M50" s="69"/>
    </row>
    <row r="51" spans="1:13" ht="23.25" customHeight="1" x14ac:dyDescent="0.2">
      <c r="A51" s="6" t="s">
        <v>98</v>
      </c>
      <c r="B51" s="52" t="s">
        <v>72</v>
      </c>
      <c r="C51" s="3" t="s">
        <v>71</v>
      </c>
      <c r="D51" s="4" t="s">
        <v>1</v>
      </c>
      <c r="E51" s="48">
        <v>14.67</v>
      </c>
      <c r="F51" s="69">
        <v>342.82</v>
      </c>
      <c r="G51" s="69"/>
      <c r="H51" s="69"/>
      <c r="I51" s="70">
        <f t="shared" si="7"/>
        <v>443.814772</v>
      </c>
      <c r="J51" s="70"/>
      <c r="K51" s="69">
        <f t="shared" si="6"/>
        <v>6510.7627052400003</v>
      </c>
      <c r="L51" s="69"/>
      <c r="M51" s="69"/>
    </row>
    <row r="52" spans="1:13" ht="97.5" customHeight="1" x14ac:dyDescent="0.2">
      <c r="A52" s="6" t="s">
        <v>101</v>
      </c>
      <c r="B52" s="52" t="s">
        <v>74</v>
      </c>
      <c r="C52" s="3" t="s">
        <v>73</v>
      </c>
      <c r="D52" s="4" t="s">
        <v>0</v>
      </c>
      <c r="E52" s="48">
        <v>5</v>
      </c>
      <c r="F52" s="69">
        <v>457.37</v>
      </c>
      <c r="G52" s="69"/>
      <c r="H52" s="69"/>
      <c r="I52" s="70">
        <f t="shared" si="7"/>
        <v>592.11120200000005</v>
      </c>
      <c r="J52" s="70"/>
      <c r="K52" s="69">
        <f t="shared" si="6"/>
        <v>2960.5560100000002</v>
      </c>
      <c r="L52" s="69"/>
      <c r="M52" s="69"/>
    </row>
    <row r="53" spans="1:13" ht="47.25" customHeight="1" x14ac:dyDescent="0.2">
      <c r="A53" s="6" t="s">
        <v>138</v>
      </c>
      <c r="B53" s="52" t="s">
        <v>147</v>
      </c>
      <c r="C53" s="26" t="s">
        <v>146</v>
      </c>
      <c r="D53" s="4" t="s">
        <v>0</v>
      </c>
      <c r="E53" s="48">
        <v>3</v>
      </c>
      <c r="F53" s="63">
        <v>237.85</v>
      </c>
      <c r="G53" s="64"/>
      <c r="H53" s="65"/>
      <c r="I53" s="70">
        <f t="shared" si="7"/>
        <v>307.92061000000001</v>
      </c>
      <c r="J53" s="70"/>
      <c r="K53" s="69">
        <f t="shared" si="6"/>
        <v>923.76183000000003</v>
      </c>
      <c r="L53" s="69"/>
      <c r="M53" s="69"/>
    </row>
    <row r="54" spans="1:13" ht="58.5" customHeight="1" x14ac:dyDescent="0.2">
      <c r="A54" s="6" t="s">
        <v>139</v>
      </c>
      <c r="B54" s="52" t="s">
        <v>149</v>
      </c>
      <c r="C54" s="26" t="s">
        <v>148</v>
      </c>
      <c r="D54" s="4" t="s">
        <v>0</v>
      </c>
      <c r="E54" s="48">
        <v>4</v>
      </c>
      <c r="F54" s="63">
        <v>500.1</v>
      </c>
      <c r="G54" s="64"/>
      <c r="H54" s="65"/>
      <c r="I54" s="70">
        <f t="shared" si="7"/>
        <v>647.42946000000006</v>
      </c>
      <c r="J54" s="70"/>
      <c r="K54" s="69">
        <f t="shared" si="6"/>
        <v>2589.7178400000003</v>
      </c>
      <c r="L54" s="69"/>
      <c r="M54" s="69"/>
    </row>
    <row r="55" spans="1:13" ht="27" customHeight="1" x14ac:dyDescent="0.2">
      <c r="A55" s="6" t="s">
        <v>140</v>
      </c>
      <c r="B55" s="32" t="s">
        <v>150</v>
      </c>
      <c r="C55" s="27" t="s">
        <v>151</v>
      </c>
      <c r="D55" s="4" t="s">
        <v>0</v>
      </c>
      <c r="E55" s="48">
        <v>4</v>
      </c>
      <c r="F55" s="63">
        <v>56.79</v>
      </c>
      <c r="G55" s="64"/>
      <c r="H55" s="65"/>
      <c r="I55" s="70">
        <f t="shared" si="7"/>
        <v>73.520333999999991</v>
      </c>
      <c r="J55" s="70"/>
      <c r="K55" s="69">
        <f t="shared" si="6"/>
        <v>294.08133599999996</v>
      </c>
      <c r="L55" s="69"/>
      <c r="M55" s="69"/>
    </row>
    <row r="56" spans="1:13" ht="27" customHeight="1" x14ac:dyDescent="0.2">
      <c r="A56" s="6" t="s">
        <v>141</v>
      </c>
      <c r="B56" s="53" t="s">
        <v>152</v>
      </c>
      <c r="C56" s="28" t="s">
        <v>153</v>
      </c>
      <c r="D56" s="4" t="s">
        <v>0</v>
      </c>
      <c r="E56" s="48">
        <v>4</v>
      </c>
      <c r="F56" s="63">
        <v>55.25</v>
      </c>
      <c r="G56" s="64"/>
      <c r="H56" s="65"/>
      <c r="I56" s="70">
        <f t="shared" si="7"/>
        <v>71.526650000000004</v>
      </c>
      <c r="J56" s="70"/>
      <c r="K56" s="69">
        <f t="shared" si="6"/>
        <v>286.10660000000001</v>
      </c>
      <c r="L56" s="69"/>
      <c r="M56" s="69"/>
    </row>
    <row r="57" spans="1:13" ht="24" customHeight="1" x14ac:dyDescent="0.2">
      <c r="A57" s="6" t="s">
        <v>142</v>
      </c>
      <c r="B57" s="53" t="s">
        <v>154</v>
      </c>
      <c r="C57" s="29" t="s">
        <v>155</v>
      </c>
      <c r="D57" s="4" t="s">
        <v>0</v>
      </c>
      <c r="E57" s="48">
        <v>4</v>
      </c>
      <c r="F57" s="63">
        <v>53.64</v>
      </c>
      <c r="G57" s="64"/>
      <c r="H57" s="65"/>
      <c r="I57" s="70">
        <f t="shared" si="7"/>
        <v>69.442344000000006</v>
      </c>
      <c r="J57" s="70"/>
      <c r="K57" s="69">
        <f t="shared" si="6"/>
        <v>277.76937600000002</v>
      </c>
      <c r="L57" s="69"/>
      <c r="M57" s="69"/>
    </row>
    <row r="58" spans="1:13" ht="27" customHeight="1" x14ac:dyDescent="0.2">
      <c r="A58" s="6" t="s">
        <v>143</v>
      </c>
      <c r="B58" s="53" t="s">
        <v>156</v>
      </c>
      <c r="C58" s="29" t="s">
        <v>157</v>
      </c>
      <c r="D58" s="4" t="s">
        <v>0</v>
      </c>
      <c r="E58" s="48">
        <v>4</v>
      </c>
      <c r="F58" s="63">
        <v>29.66</v>
      </c>
      <c r="G58" s="64"/>
      <c r="H58" s="65"/>
      <c r="I58" s="70">
        <f t="shared" si="7"/>
        <v>38.397835999999998</v>
      </c>
      <c r="J58" s="70"/>
      <c r="K58" s="69">
        <f t="shared" si="6"/>
        <v>153.59134399999999</v>
      </c>
      <c r="L58" s="69"/>
      <c r="M58" s="69"/>
    </row>
    <row r="59" spans="1:13" ht="33" customHeight="1" x14ac:dyDescent="0.2">
      <c r="A59" s="6" t="s">
        <v>144</v>
      </c>
      <c r="B59" s="53" t="s">
        <v>182</v>
      </c>
      <c r="C59" s="36" t="s">
        <v>183</v>
      </c>
      <c r="D59" s="33" t="s">
        <v>135</v>
      </c>
      <c r="E59" s="48">
        <v>1</v>
      </c>
      <c r="F59" s="63">
        <v>82.21</v>
      </c>
      <c r="G59" s="64"/>
      <c r="H59" s="65"/>
      <c r="I59" s="70">
        <f t="shared" si="7"/>
        <v>106.42906599999999</v>
      </c>
      <c r="J59" s="70"/>
      <c r="K59" s="69">
        <f t="shared" si="6"/>
        <v>106.42906599999999</v>
      </c>
      <c r="L59" s="69"/>
      <c r="M59" s="69"/>
    </row>
    <row r="60" spans="1:13" ht="33" customHeight="1" x14ac:dyDescent="0.2">
      <c r="A60" s="6" t="s">
        <v>145</v>
      </c>
      <c r="B60" s="53" t="s">
        <v>184</v>
      </c>
      <c r="C60" s="37" t="s">
        <v>185</v>
      </c>
      <c r="D60" s="33" t="s">
        <v>135</v>
      </c>
      <c r="E60" s="48">
        <v>3</v>
      </c>
      <c r="F60" s="63">
        <v>84.26</v>
      </c>
      <c r="G60" s="64"/>
      <c r="H60" s="65"/>
      <c r="I60" s="70">
        <f t="shared" si="7"/>
        <v>109.08299600000001</v>
      </c>
      <c r="J60" s="70"/>
      <c r="K60" s="69">
        <f t="shared" si="6"/>
        <v>327.24898800000005</v>
      </c>
      <c r="L60" s="69"/>
      <c r="M60" s="69"/>
    </row>
    <row r="61" spans="1:13" ht="16.5" customHeight="1" x14ac:dyDescent="0.2">
      <c r="A61" s="21">
        <v>9</v>
      </c>
      <c r="B61" s="18"/>
      <c r="C61" s="18" t="s">
        <v>89</v>
      </c>
      <c r="D61" s="1"/>
      <c r="E61" s="47"/>
      <c r="F61" s="60"/>
      <c r="G61" s="60"/>
      <c r="H61" s="60"/>
      <c r="I61" s="61"/>
      <c r="J61" s="61"/>
      <c r="K61" s="62">
        <f>SUM(K62:M67)</f>
        <v>91222.27831555999</v>
      </c>
      <c r="L61" s="62"/>
      <c r="M61" s="62"/>
    </row>
    <row r="62" spans="1:13" ht="48" customHeight="1" x14ac:dyDescent="0.2">
      <c r="A62" s="25" t="s">
        <v>109</v>
      </c>
      <c r="B62" s="52" t="s">
        <v>91</v>
      </c>
      <c r="C62" s="38" t="s">
        <v>92</v>
      </c>
      <c r="D62" s="23" t="s">
        <v>1</v>
      </c>
      <c r="E62" s="48">
        <v>1336.22</v>
      </c>
      <c r="F62" s="63">
        <v>5.75</v>
      </c>
      <c r="G62" s="64"/>
      <c r="H62" s="65"/>
      <c r="I62" s="63">
        <f>F62*1.2946</f>
        <v>7.4439500000000001</v>
      </c>
      <c r="J62" s="65"/>
      <c r="K62" s="63">
        <f>I62*E62</f>
        <v>9946.7548690000003</v>
      </c>
      <c r="L62" s="64"/>
      <c r="M62" s="65"/>
    </row>
    <row r="63" spans="1:13" ht="48" customHeight="1" x14ac:dyDescent="0.2">
      <c r="A63" s="25" t="s">
        <v>110</v>
      </c>
      <c r="B63" s="52" t="s">
        <v>94</v>
      </c>
      <c r="C63" s="3" t="s">
        <v>104</v>
      </c>
      <c r="D63" s="23" t="s">
        <v>1</v>
      </c>
      <c r="E63" s="48">
        <v>292.63</v>
      </c>
      <c r="F63" s="63">
        <v>7.31</v>
      </c>
      <c r="G63" s="64"/>
      <c r="H63" s="65"/>
      <c r="I63" s="63">
        <f>F63*1.2946</f>
        <v>9.4635259999999999</v>
      </c>
      <c r="J63" s="65"/>
      <c r="K63" s="63">
        <f t="shared" ref="K63:K67" si="8">I63*E63</f>
        <v>2769.3116133799999</v>
      </c>
      <c r="L63" s="64"/>
      <c r="M63" s="65"/>
    </row>
    <row r="64" spans="1:13" ht="36.75" customHeight="1" x14ac:dyDescent="0.2">
      <c r="A64" s="25" t="s">
        <v>111</v>
      </c>
      <c r="B64" s="52" t="s">
        <v>102</v>
      </c>
      <c r="C64" s="26" t="s">
        <v>103</v>
      </c>
      <c r="D64" s="23" t="s">
        <v>1</v>
      </c>
      <c r="E64" s="48">
        <v>1336.22</v>
      </c>
      <c r="F64" s="63">
        <v>20.9</v>
      </c>
      <c r="G64" s="64"/>
      <c r="H64" s="65"/>
      <c r="I64" s="63">
        <f t="shared" ref="I64:I67" si="9">F64*1.2946</f>
        <v>27.057139999999997</v>
      </c>
      <c r="J64" s="65"/>
      <c r="K64" s="63">
        <f t="shared" si="8"/>
        <v>36154.291610799999</v>
      </c>
      <c r="L64" s="64"/>
      <c r="M64" s="65"/>
    </row>
    <row r="65" spans="1:13" ht="36.75" customHeight="1" x14ac:dyDescent="0.2">
      <c r="A65" s="25" t="s">
        <v>112</v>
      </c>
      <c r="B65" s="52" t="s">
        <v>106</v>
      </c>
      <c r="C65" s="3" t="s">
        <v>105</v>
      </c>
      <c r="D65" s="23" t="s">
        <v>1</v>
      </c>
      <c r="E65" s="48">
        <v>292.63</v>
      </c>
      <c r="F65" s="63">
        <v>31.85</v>
      </c>
      <c r="G65" s="64"/>
      <c r="H65" s="65"/>
      <c r="I65" s="63">
        <f t="shared" si="9"/>
        <v>41.23301</v>
      </c>
      <c r="J65" s="65"/>
      <c r="K65" s="63">
        <f t="shared" si="8"/>
        <v>12066.0157163</v>
      </c>
      <c r="L65" s="64"/>
      <c r="M65" s="65"/>
    </row>
    <row r="66" spans="1:13" ht="36.75" customHeight="1" x14ac:dyDescent="0.2">
      <c r="A66" s="25" t="s">
        <v>113</v>
      </c>
      <c r="B66" s="52" t="s">
        <v>96</v>
      </c>
      <c r="C66" s="39" t="s">
        <v>97</v>
      </c>
      <c r="D66" s="23" t="s">
        <v>1</v>
      </c>
      <c r="E66" s="48">
        <v>1336.22</v>
      </c>
      <c r="F66" s="63">
        <v>14.1</v>
      </c>
      <c r="G66" s="64"/>
      <c r="H66" s="65"/>
      <c r="I66" s="63">
        <f t="shared" si="9"/>
        <v>18.25386</v>
      </c>
      <c r="J66" s="65"/>
      <c r="K66" s="63">
        <f t="shared" si="8"/>
        <v>24391.172809200001</v>
      </c>
      <c r="L66" s="64"/>
      <c r="M66" s="65"/>
    </row>
    <row r="67" spans="1:13" ht="38.25" customHeight="1" x14ac:dyDescent="0.2">
      <c r="A67" s="25" t="s">
        <v>114</v>
      </c>
      <c r="B67" s="52" t="s">
        <v>99</v>
      </c>
      <c r="C67" s="39" t="s">
        <v>100</v>
      </c>
      <c r="D67" s="23" t="s">
        <v>1</v>
      </c>
      <c r="E67" s="48">
        <v>292.63</v>
      </c>
      <c r="F67" s="63">
        <v>15.56</v>
      </c>
      <c r="G67" s="64"/>
      <c r="H67" s="65"/>
      <c r="I67" s="63">
        <f t="shared" si="9"/>
        <v>20.143975999999999</v>
      </c>
      <c r="J67" s="65"/>
      <c r="K67" s="63">
        <f t="shared" si="8"/>
        <v>5894.7316968799996</v>
      </c>
      <c r="L67" s="64"/>
      <c r="M67" s="65"/>
    </row>
    <row r="68" spans="1:13" ht="16.5" customHeight="1" x14ac:dyDescent="0.2">
      <c r="A68" s="21">
        <v>10</v>
      </c>
      <c r="B68" s="18"/>
      <c r="C68" s="18" t="s">
        <v>107</v>
      </c>
      <c r="D68" s="1"/>
      <c r="E68" s="47"/>
      <c r="F68" s="60"/>
      <c r="G68" s="60"/>
      <c r="H68" s="60"/>
      <c r="I68" s="61"/>
      <c r="J68" s="61"/>
      <c r="K68" s="62">
        <f>SUM(K69:M73)</f>
        <v>13413.920224000001</v>
      </c>
      <c r="L68" s="62"/>
      <c r="M68" s="62"/>
    </row>
    <row r="69" spans="1:13" ht="48" customHeight="1" x14ac:dyDescent="0.2">
      <c r="A69" s="25" t="s">
        <v>115</v>
      </c>
      <c r="B69" s="54" t="s">
        <v>186</v>
      </c>
      <c r="C69" s="40" t="s">
        <v>187</v>
      </c>
      <c r="D69" s="30" t="s">
        <v>188</v>
      </c>
      <c r="E69" s="48">
        <v>8</v>
      </c>
      <c r="F69" s="63">
        <v>143.18</v>
      </c>
      <c r="G69" s="64"/>
      <c r="H69" s="65"/>
      <c r="I69" s="63">
        <f>F69*1.2946</f>
        <v>185.360828</v>
      </c>
      <c r="J69" s="65"/>
      <c r="K69" s="63">
        <f>I69*E69</f>
        <v>1482.886624</v>
      </c>
      <c r="L69" s="64"/>
      <c r="M69" s="65"/>
    </row>
    <row r="70" spans="1:13" ht="56.25" customHeight="1" x14ac:dyDescent="0.2">
      <c r="A70" s="25" t="s">
        <v>116</v>
      </c>
      <c r="B70" s="54" t="s">
        <v>189</v>
      </c>
      <c r="C70" s="40" t="s">
        <v>190</v>
      </c>
      <c r="D70" s="30" t="s">
        <v>188</v>
      </c>
      <c r="E70" s="48">
        <v>4</v>
      </c>
      <c r="F70" s="63">
        <v>283.95</v>
      </c>
      <c r="G70" s="64"/>
      <c r="H70" s="65"/>
      <c r="I70" s="63">
        <f>F70*1.2946</f>
        <v>367.60166999999996</v>
      </c>
      <c r="J70" s="65"/>
      <c r="K70" s="63">
        <f t="shared" ref="K70:K73" si="10">I70*E70</f>
        <v>1470.4066799999998</v>
      </c>
      <c r="L70" s="64"/>
      <c r="M70" s="65"/>
    </row>
    <row r="71" spans="1:13" ht="70.5" customHeight="1" x14ac:dyDescent="0.2">
      <c r="A71" s="25" t="s">
        <v>117</v>
      </c>
      <c r="B71" s="54" t="s">
        <v>191</v>
      </c>
      <c r="C71" s="40" t="s">
        <v>192</v>
      </c>
      <c r="D71" s="30" t="s">
        <v>188</v>
      </c>
      <c r="E71" s="48">
        <v>20</v>
      </c>
      <c r="F71" s="63">
        <v>124.25</v>
      </c>
      <c r="G71" s="64"/>
      <c r="H71" s="65"/>
      <c r="I71" s="63">
        <f t="shared" ref="I71:I73" si="11">F71*1.2946</f>
        <v>160.85405</v>
      </c>
      <c r="J71" s="65"/>
      <c r="K71" s="63">
        <f t="shared" si="10"/>
        <v>3217.0810000000001</v>
      </c>
      <c r="L71" s="64"/>
      <c r="M71" s="65"/>
    </row>
    <row r="72" spans="1:13" ht="42" customHeight="1" x14ac:dyDescent="0.2">
      <c r="A72" s="25" t="s">
        <v>118</v>
      </c>
      <c r="B72" s="55" t="s">
        <v>193</v>
      </c>
      <c r="C72" s="29" t="s">
        <v>194</v>
      </c>
      <c r="D72" s="30" t="s">
        <v>195</v>
      </c>
      <c r="E72" s="48">
        <v>80</v>
      </c>
      <c r="F72" s="63">
        <v>22.47</v>
      </c>
      <c r="G72" s="64"/>
      <c r="H72" s="65"/>
      <c r="I72" s="63">
        <f t="shared" si="11"/>
        <v>29.089661999999997</v>
      </c>
      <c r="J72" s="65"/>
      <c r="K72" s="63">
        <f t="shared" si="10"/>
        <v>2327.1729599999999</v>
      </c>
      <c r="L72" s="64"/>
      <c r="M72" s="65"/>
    </row>
    <row r="73" spans="1:13" ht="42" customHeight="1" x14ac:dyDescent="0.2">
      <c r="A73" s="25" t="s">
        <v>158</v>
      </c>
      <c r="B73" s="53" t="s">
        <v>196</v>
      </c>
      <c r="C73" s="29" t="s">
        <v>197</v>
      </c>
      <c r="D73" s="33" t="s">
        <v>6</v>
      </c>
      <c r="E73" s="48">
        <v>80</v>
      </c>
      <c r="F73" s="63">
        <v>47.47</v>
      </c>
      <c r="G73" s="64"/>
      <c r="H73" s="65"/>
      <c r="I73" s="63">
        <f t="shared" si="11"/>
        <v>61.454661999999999</v>
      </c>
      <c r="J73" s="65"/>
      <c r="K73" s="63">
        <f t="shared" si="10"/>
        <v>4916.3729599999997</v>
      </c>
      <c r="L73" s="64"/>
      <c r="M73" s="65"/>
    </row>
    <row r="74" spans="1:13" ht="16.5" customHeight="1" x14ac:dyDescent="0.2">
      <c r="A74" s="21">
        <v>11</v>
      </c>
      <c r="B74" s="18"/>
      <c r="C74" s="18" t="s">
        <v>108</v>
      </c>
      <c r="D74" s="1"/>
      <c r="E74" s="47"/>
      <c r="F74" s="60"/>
      <c r="G74" s="60"/>
      <c r="H74" s="60"/>
      <c r="I74" s="61"/>
      <c r="J74" s="61"/>
      <c r="K74" s="62">
        <f>SUM(K75:M85)</f>
        <v>62875.860933999989</v>
      </c>
      <c r="L74" s="62"/>
      <c r="M74" s="62"/>
    </row>
    <row r="75" spans="1:13" ht="156" customHeight="1" x14ac:dyDescent="0.2">
      <c r="A75" s="30" t="s">
        <v>119</v>
      </c>
      <c r="B75" s="54" t="s">
        <v>159</v>
      </c>
      <c r="C75" s="29" t="s">
        <v>160</v>
      </c>
      <c r="D75" s="31" t="s">
        <v>135</v>
      </c>
      <c r="E75" s="48">
        <v>20</v>
      </c>
      <c r="F75" s="63">
        <v>229.95</v>
      </c>
      <c r="G75" s="64"/>
      <c r="H75" s="65"/>
      <c r="I75" s="63">
        <f>F75*1.2946</f>
        <v>297.69326999999998</v>
      </c>
      <c r="J75" s="65"/>
      <c r="K75" s="63">
        <f>I75*E75</f>
        <v>5953.8653999999997</v>
      </c>
      <c r="L75" s="64"/>
      <c r="M75" s="65"/>
    </row>
    <row r="76" spans="1:13" ht="123" customHeight="1" x14ac:dyDescent="0.2">
      <c r="A76" s="30" t="s">
        <v>120</v>
      </c>
      <c r="B76" s="54" t="s">
        <v>161</v>
      </c>
      <c r="C76" s="59" t="s">
        <v>162</v>
      </c>
      <c r="D76" s="31" t="s">
        <v>135</v>
      </c>
      <c r="E76" s="48">
        <v>30</v>
      </c>
      <c r="F76" s="63">
        <v>143.25</v>
      </c>
      <c r="G76" s="64"/>
      <c r="H76" s="65"/>
      <c r="I76" s="63">
        <f>F76*1.2946</f>
        <v>185.45144999999999</v>
      </c>
      <c r="J76" s="65"/>
      <c r="K76" s="63">
        <f t="shared" ref="K76:K85" si="12">I76*E76</f>
        <v>5563.5434999999998</v>
      </c>
      <c r="L76" s="64"/>
      <c r="M76" s="65"/>
    </row>
    <row r="77" spans="1:13" ht="159" customHeight="1" x14ac:dyDescent="0.2">
      <c r="A77" s="30" t="s">
        <v>121</v>
      </c>
      <c r="B77" s="54" t="s">
        <v>163</v>
      </c>
      <c r="C77" s="41" t="s">
        <v>164</v>
      </c>
      <c r="D77" s="31" t="s">
        <v>135</v>
      </c>
      <c r="E77" s="48">
        <v>80</v>
      </c>
      <c r="F77" s="63">
        <v>282.14999999999998</v>
      </c>
      <c r="G77" s="64"/>
      <c r="H77" s="65"/>
      <c r="I77" s="63">
        <f t="shared" ref="I77:I85" si="13">F77*1.2946</f>
        <v>365.27138999999994</v>
      </c>
      <c r="J77" s="65"/>
      <c r="K77" s="63">
        <f t="shared" si="12"/>
        <v>29221.711199999994</v>
      </c>
      <c r="L77" s="64"/>
      <c r="M77" s="65"/>
    </row>
    <row r="78" spans="1:13" ht="153" customHeight="1" x14ac:dyDescent="0.2">
      <c r="A78" s="30" t="s">
        <v>122</v>
      </c>
      <c r="B78" s="54" t="s">
        <v>165</v>
      </c>
      <c r="C78" s="41" t="s">
        <v>166</v>
      </c>
      <c r="D78" s="31" t="s">
        <v>135</v>
      </c>
      <c r="E78" s="48">
        <v>10</v>
      </c>
      <c r="F78" s="63">
        <v>401.95</v>
      </c>
      <c r="G78" s="64"/>
      <c r="H78" s="65"/>
      <c r="I78" s="63">
        <f t="shared" si="13"/>
        <v>520.36446999999998</v>
      </c>
      <c r="J78" s="65"/>
      <c r="K78" s="63">
        <f t="shared" si="12"/>
        <v>5203.6446999999998</v>
      </c>
      <c r="L78" s="64"/>
      <c r="M78" s="65"/>
    </row>
    <row r="79" spans="1:13" ht="66" customHeight="1" x14ac:dyDescent="0.2">
      <c r="A79" s="30" t="s">
        <v>123</v>
      </c>
      <c r="B79" s="54" t="s">
        <v>167</v>
      </c>
      <c r="C79" s="41" t="s">
        <v>168</v>
      </c>
      <c r="D79" s="31" t="s">
        <v>135</v>
      </c>
      <c r="E79" s="48">
        <v>30</v>
      </c>
      <c r="F79" s="63">
        <v>120.03</v>
      </c>
      <c r="G79" s="64"/>
      <c r="H79" s="65"/>
      <c r="I79" s="63">
        <f t="shared" si="13"/>
        <v>155.390838</v>
      </c>
      <c r="J79" s="65"/>
      <c r="K79" s="63">
        <f t="shared" si="12"/>
        <v>4661.7251400000005</v>
      </c>
      <c r="L79" s="64"/>
      <c r="M79" s="65"/>
    </row>
    <row r="80" spans="1:13" ht="24" customHeight="1" x14ac:dyDescent="0.2">
      <c r="A80" s="30" t="s">
        <v>124</v>
      </c>
      <c r="B80" s="55" t="s">
        <v>169</v>
      </c>
      <c r="C80" s="29" t="s">
        <v>170</v>
      </c>
      <c r="D80" s="31" t="s">
        <v>135</v>
      </c>
      <c r="E80" s="48">
        <v>3</v>
      </c>
      <c r="F80" s="63">
        <v>368.13</v>
      </c>
      <c r="G80" s="64"/>
      <c r="H80" s="65"/>
      <c r="I80" s="63">
        <f t="shared" si="13"/>
        <v>476.581098</v>
      </c>
      <c r="J80" s="65"/>
      <c r="K80" s="63">
        <f t="shared" si="12"/>
        <v>1429.7432939999999</v>
      </c>
      <c r="L80" s="64"/>
      <c r="M80" s="65"/>
    </row>
    <row r="81" spans="1:16" ht="24" customHeight="1" x14ac:dyDescent="0.2">
      <c r="A81" s="30" t="s">
        <v>125</v>
      </c>
      <c r="B81" s="55" t="s">
        <v>171</v>
      </c>
      <c r="C81" s="42" t="s">
        <v>172</v>
      </c>
      <c r="D81" s="31" t="s">
        <v>135</v>
      </c>
      <c r="E81" s="48">
        <v>8</v>
      </c>
      <c r="F81" s="63">
        <v>65.25</v>
      </c>
      <c r="G81" s="64"/>
      <c r="H81" s="65"/>
      <c r="I81" s="63">
        <f t="shared" si="13"/>
        <v>84.472650000000002</v>
      </c>
      <c r="J81" s="65"/>
      <c r="K81" s="63">
        <f t="shared" si="12"/>
        <v>675.78120000000001</v>
      </c>
      <c r="L81" s="64"/>
      <c r="M81" s="65"/>
    </row>
    <row r="82" spans="1:16" ht="36" customHeight="1" x14ac:dyDescent="0.2">
      <c r="A82" s="30" t="s">
        <v>126</v>
      </c>
      <c r="B82" s="54" t="s">
        <v>178</v>
      </c>
      <c r="C82" s="29" t="s">
        <v>173</v>
      </c>
      <c r="D82" s="31" t="s">
        <v>135</v>
      </c>
      <c r="E82" s="48">
        <v>2</v>
      </c>
      <c r="F82" s="63">
        <v>107.65</v>
      </c>
      <c r="G82" s="64"/>
      <c r="H82" s="65"/>
      <c r="I82" s="63">
        <f t="shared" si="13"/>
        <v>139.36368999999999</v>
      </c>
      <c r="J82" s="65"/>
      <c r="K82" s="63">
        <f t="shared" si="12"/>
        <v>278.72737999999998</v>
      </c>
      <c r="L82" s="64"/>
      <c r="M82" s="65"/>
    </row>
    <row r="83" spans="1:16" ht="60" customHeight="1" x14ac:dyDescent="0.2">
      <c r="A83" s="30" t="s">
        <v>127</v>
      </c>
      <c r="B83" s="54" t="s">
        <v>179</v>
      </c>
      <c r="C83" s="29" t="s">
        <v>174</v>
      </c>
      <c r="D83" s="31" t="s">
        <v>6</v>
      </c>
      <c r="E83" s="48">
        <v>500</v>
      </c>
      <c r="F83" s="63">
        <v>6.44</v>
      </c>
      <c r="G83" s="64"/>
      <c r="H83" s="65"/>
      <c r="I83" s="63">
        <f t="shared" si="13"/>
        <v>8.3372240000000009</v>
      </c>
      <c r="J83" s="65"/>
      <c r="K83" s="63">
        <f t="shared" si="12"/>
        <v>4168.6120000000001</v>
      </c>
      <c r="L83" s="64"/>
      <c r="M83" s="65"/>
    </row>
    <row r="84" spans="1:16" ht="60" customHeight="1" x14ac:dyDescent="0.2">
      <c r="A84" s="30" t="s">
        <v>128</v>
      </c>
      <c r="B84" s="54" t="s">
        <v>180</v>
      </c>
      <c r="C84" s="29" t="s">
        <v>175</v>
      </c>
      <c r="D84" s="31" t="s">
        <v>6</v>
      </c>
      <c r="E84" s="48">
        <v>200</v>
      </c>
      <c r="F84" s="63">
        <v>14.09</v>
      </c>
      <c r="G84" s="64"/>
      <c r="H84" s="65"/>
      <c r="I84" s="63">
        <f t="shared" si="13"/>
        <v>18.240914</v>
      </c>
      <c r="J84" s="65"/>
      <c r="K84" s="63">
        <f t="shared" si="12"/>
        <v>3648.1828</v>
      </c>
      <c r="L84" s="64"/>
      <c r="M84" s="65"/>
    </row>
    <row r="85" spans="1:16" ht="60" customHeight="1" x14ac:dyDescent="0.2">
      <c r="A85" s="33" t="s">
        <v>177</v>
      </c>
      <c r="B85" s="56" t="s">
        <v>181</v>
      </c>
      <c r="C85" s="43" t="s">
        <v>176</v>
      </c>
      <c r="D85" s="35" t="s">
        <v>6</v>
      </c>
      <c r="E85" s="49">
        <v>80</v>
      </c>
      <c r="F85" s="66">
        <v>19.989999999999998</v>
      </c>
      <c r="G85" s="68"/>
      <c r="H85" s="67"/>
      <c r="I85" s="63">
        <f t="shared" si="13"/>
        <v>25.879053999999996</v>
      </c>
      <c r="J85" s="65"/>
      <c r="K85" s="63">
        <f t="shared" si="12"/>
        <v>2070.3243199999997</v>
      </c>
      <c r="L85" s="64"/>
      <c r="M85" s="65"/>
    </row>
    <row r="86" spans="1:16" ht="16.5" customHeight="1" x14ac:dyDescent="0.2">
      <c r="A86" s="21">
        <v>12</v>
      </c>
      <c r="B86" s="18"/>
      <c r="C86" s="18" t="s">
        <v>202</v>
      </c>
      <c r="D86" s="1"/>
      <c r="E86" s="47"/>
      <c r="F86" s="60"/>
      <c r="G86" s="60"/>
      <c r="H86" s="60"/>
      <c r="I86" s="61"/>
      <c r="J86" s="61"/>
      <c r="K86" s="62">
        <f>K87</f>
        <v>2451.0870230599999</v>
      </c>
      <c r="L86" s="62"/>
      <c r="M86" s="62"/>
    </row>
    <row r="87" spans="1:16" ht="16.5" customHeight="1" x14ac:dyDescent="0.2">
      <c r="A87" s="33" t="s">
        <v>204</v>
      </c>
      <c r="B87" s="56" t="s">
        <v>210</v>
      </c>
      <c r="C87" s="4" t="s">
        <v>203</v>
      </c>
      <c r="D87" s="23" t="s">
        <v>1</v>
      </c>
      <c r="E87" s="50">
        <v>292.63</v>
      </c>
      <c r="F87" s="63">
        <v>6.47</v>
      </c>
      <c r="G87" s="64"/>
      <c r="H87" s="65"/>
      <c r="I87" s="66">
        <f t="shared" ref="I87" si="14">F87*1.2946</f>
        <v>8.3760619999999992</v>
      </c>
      <c r="J87" s="67"/>
      <c r="K87" s="66">
        <f>I87*E87</f>
        <v>2451.0870230599999</v>
      </c>
      <c r="L87" s="68"/>
      <c r="M87" s="67"/>
    </row>
    <row r="88" spans="1:16" ht="23.1" customHeight="1" x14ac:dyDescent="0.2">
      <c r="A88" s="118" t="s">
        <v>3</v>
      </c>
      <c r="B88" s="118"/>
      <c r="C88" s="118"/>
      <c r="D88" s="118"/>
      <c r="E88" s="118"/>
      <c r="F88" s="118"/>
      <c r="G88" s="118"/>
      <c r="H88" s="118"/>
      <c r="I88" s="118"/>
      <c r="J88" s="118"/>
      <c r="K88" s="119">
        <f>K13+K15+K19+K23+K26+K30+K34+K47+K61+K68+K74+K86</f>
        <v>550699.09712549997</v>
      </c>
      <c r="L88" s="119"/>
      <c r="M88" s="119"/>
    </row>
    <row r="89" spans="1:16" ht="29.25" customHeight="1" x14ac:dyDescent="0.2">
      <c r="A89" s="86"/>
      <c r="B89" s="86"/>
      <c r="C89" s="86"/>
      <c r="D89" s="86"/>
      <c r="E89" s="86"/>
      <c r="F89" s="86"/>
      <c r="G89" s="86"/>
      <c r="H89" s="86"/>
      <c r="I89" s="86"/>
      <c r="J89" s="86"/>
      <c r="K89" s="86"/>
      <c r="L89" s="86"/>
      <c r="M89" s="86"/>
    </row>
    <row r="90" spans="1:16" ht="72.75" customHeight="1" x14ac:dyDescent="0.2">
      <c r="A90" s="113" t="s">
        <v>86</v>
      </c>
      <c r="B90" s="114"/>
      <c r="C90" s="114"/>
      <c r="D90" s="114"/>
      <c r="E90" s="114"/>
      <c r="F90" s="114"/>
      <c r="G90" s="114"/>
      <c r="H90" s="114"/>
      <c r="I90" s="114"/>
      <c r="J90" s="114"/>
      <c r="K90" s="114"/>
      <c r="L90" s="114"/>
      <c r="M90" s="114"/>
    </row>
    <row r="91" spans="1:16" ht="33" customHeight="1" x14ac:dyDescent="0.2">
      <c r="A91" s="115" t="s">
        <v>87</v>
      </c>
      <c r="B91" s="116"/>
      <c r="C91" s="116"/>
      <c r="D91" s="116"/>
      <c r="E91" s="116"/>
      <c r="F91" s="116"/>
      <c r="G91" s="116"/>
      <c r="H91" s="116"/>
      <c r="I91" s="116"/>
      <c r="J91" s="116"/>
      <c r="K91" s="116"/>
      <c r="L91" s="116"/>
      <c r="M91" s="117"/>
    </row>
    <row r="92" spans="1:16" ht="24" customHeight="1" x14ac:dyDescent="0.2">
      <c r="P92" s="2"/>
    </row>
  </sheetData>
  <mergeCells count="251">
    <mergeCell ref="F44:H44"/>
    <mergeCell ref="I44:J44"/>
    <mergeCell ref="K44:M44"/>
    <mergeCell ref="F45:H45"/>
    <mergeCell ref="I45:J45"/>
    <mergeCell ref="K45:M45"/>
    <mergeCell ref="F46:H46"/>
    <mergeCell ref="I46:J46"/>
    <mergeCell ref="K46:M46"/>
    <mergeCell ref="K78:M78"/>
    <mergeCell ref="K79:M79"/>
    <mergeCell ref="F75:H75"/>
    <mergeCell ref="F76:H76"/>
    <mergeCell ref="F82:H82"/>
    <mergeCell ref="F84:H84"/>
    <mergeCell ref="F85:H85"/>
    <mergeCell ref="F32:H32"/>
    <mergeCell ref="I32:J32"/>
    <mergeCell ref="K32:M32"/>
    <mergeCell ref="I64:J64"/>
    <mergeCell ref="I65:J65"/>
    <mergeCell ref="I66:J66"/>
    <mergeCell ref="I67:J67"/>
    <mergeCell ref="I68:J68"/>
    <mergeCell ref="I69:J69"/>
    <mergeCell ref="I70:J70"/>
    <mergeCell ref="F77:H77"/>
    <mergeCell ref="K80:M80"/>
    <mergeCell ref="K68:M68"/>
    <mergeCell ref="K69:M69"/>
    <mergeCell ref="K70:M70"/>
    <mergeCell ref="K72:M72"/>
    <mergeCell ref="F40:H40"/>
    <mergeCell ref="F68:H68"/>
    <mergeCell ref="F69:H69"/>
    <mergeCell ref="F70:H70"/>
    <mergeCell ref="F72:H72"/>
    <mergeCell ref="F74:H74"/>
    <mergeCell ref="I72:J72"/>
    <mergeCell ref="F71:H71"/>
    <mergeCell ref="I71:J71"/>
    <mergeCell ref="K71:M71"/>
    <mergeCell ref="I77:J77"/>
    <mergeCell ref="I73:J73"/>
    <mergeCell ref="I75:J75"/>
    <mergeCell ref="K82:M82"/>
    <mergeCell ref="I74:J74"/>
    <mergeCell ref="I82:J82"/>
    <mergeCell ref="F73:H73"/>
    <mergeCell ref="K84:M84"/>
    <mergeCell ref="K85:M85"/>
    <mergeCell ref="K81:M81"/>
    <mergeCell ref="F78:H78"/>
    <mergeCell ref="F79:H79"/>
    <mergeCell ref="F80:H80"/>
    <mergeCell ref="F81:H81"/>
    <mergeCell ref="I78:J78"/>
    <mergeCell ref="I79:J79"/>
    <mergeCell ref="I80:J80"/>
    <mergeCell ref="K74:M74"/>
    <mergeCell ref="K73:M73"/>
    <mergeCell ref="K75:M75"/>
    <mergeCell ref="K76:M76"/>
    <mergeCell ref="K77:M77"/>
    <mergeCell ref="I76:J76"/>
    <mergeCell ref="I81:J81"/>
    <mergeCell ref="I51:J51"/>
    <mergeCell ref="K51:M51"/>
    <mergeCell ref="F61:H61"/>
    <mergeCell ref="I61:J61"/>
    <mergeCell ref="K61:M61"/>
    <mergeCell ref="F62:H62"/>
    <mergeCell ref="F63:H63"/>
    <mergeCell ref="F64:H64"/>
    <mergeCell ref="F65:H65"/>
    <mergeCell ref="F52:H52"/>
    <mergeCell ref="I52:J52"/>
    <mergeCell ref="K52:M52"/>
    <mergeCell ref="F53:H53"/>
    <mergeCell ref="F54:H54"/>
    <mergeCell ref="I53:J53"/>
    <mergeCell ref="I54:J54"/>
    <mergeCell ref="K53:M53"/>
    <mergeCell ref="K54:M54"/>
    <mergeCell ref="K62:M62"/>
    <mergeCell ref="K63:M63"/>
    <mergeCell ref="K64:M64"/>
    <mergeCell ref="K65:M65"/>
    <mergeCell ref="I62:J62"/>
    <mergeCell ref="I63:J63"/>
    <mergeCell ref="K25:M25"/>
    <mergeCell ref="K21:M21"/>
    <mergeCell ref="K22:M22"/>
    <mergeCell ref="A90:M90"/>
    <mergeCell ref="A89:M89"/>
    <mergeCell ref="A91:M91"/>
    <mergeCell ref="A88:J88"/>
    <mergeCell ref="K88:M88"/>
    <mergeCell ref="I48:J48"/>
    <mergeCell ref="K48:M48"/>
    <mergeCell ref="F37:H37"/>
    <mergeCell ref="I37:J37"/>
    <mergeCell ref="K37:M37"/>
    <mergeCell ref="F47:H47"/>
    <mergeCell ref="I47:J47"/>
    <mergeCell ref="K47:M47"/>
    <mergeCell ref="F48:H48"/>
    <mergeCell ref="F49:H49"/>
    <mergeCell ref="I49:J49"/>
    <mergeCell ref="K49:M49"/>
    <mergeCell ref="F50:H50"/>
    <mergeCell ref="I50:J50"/>
    <mergeCell ref="K50:M50"/>
    <mergeCell ref="F51:H51"/>
    <mergeCell ref="F29:H29"/>
    <mergeCell ref="I29:J29"/>
    <mergeCell ref="K29:M29"/>
    <mergeCell ref="F38:H38"/>
    <mergeCell ref="I38:J38"/>
    <mergeCell ref="K38:M38"/>
    <mergeCell ref="F36:H36"/>
    <mergeCell ref="F31:H31"/>
    <mergeCell ref="I30:J30"/>
    <mergeCell ref="K30:M30"/>
    <mergeCell ref="F35:H35"/>
    <mergeCell ref="I35:J35"/>
    <mergeCell ref="K35:M35"/>
    <mergeCell ref="F34:H34"/>
    <mergeCell ref="I34:J34"/>
    <mergeCell ref="K34:M34"/>
    <mergeCell ref="I36:J36"/>
    <mergeCell ref="K36:M36"/>
    <mergeCell ref="I31:J31"/>
    <mergeCell ref="K31:M31"/>
    <mergeCell ref="F33:H33"/>
    <mergeCell ref="I33:J33"/>
    <mergeCell ref="K33:M33"/>
    <mergeCell ref="I19:J19"/>
    <mergeCell ref="K19:M19"/>
    <mergeCell ref="F21:H21"/>
    <mergeCell ref="F22:H22"/>
    <mergeCell ref="L10:M10"/>
    <mergeCell ref="I10:J10"/>
    <mergeCell ref="I12:J12"/>
    <mergeCell ref="K12:M12"/>
    <mergeCell ref="F13:H13"/>
    <mergeCell ref="I13:J13"/>
    <mergeCell ref="I14:J14"/>
    <mergeCell ref="K14:M14"/>
    <mergeCell ref="I18:J18"/>
    <mergeCell ref="K18:M18"/>
    <mergeCell ref="F15:H15"/>
    <mergeCell ref="I15:J15"/>
    <mergeCell ref="K15:M15"/>
    <mergeCell ref="F16:H16"/>
    <mergeCell ref="F17:H17"/>
    <mergeCell ref="I17:J17"/>
    <mergeCell ref="K17:M17"/>
    <mergeCell ref="K16:M16"/>
    <mergeCell ref="I21:J21"/>
    <mergeCell ref="I22:J22"/>
    <mergeCell ref="F27:H27"/>
    <mergeCell ref="I27:J27"/>
    <mergeCell ref="K27:M27"/>
    <mergeCell ref="F30:H30"/>
    <mergeCell ref="K28:M28"/>
    <mergeCell ref="I16:J16"/>
    <mergeCell ref="F23:H23"/>
    <mergeCell ref="I23:J23"/>
    <mergeCell ref="K23:M23"/>
    <mergeCell ref="F24:H24"/>
    <mergeCell ref="F28:H28"/>
    <mergeCell ref="I28:J28"/>
    <mergeCell ref="I24:J24"/>
    <mergeCell ref="K24:M24"/>
    <mergeCell ref="F18:H18"/>
    <mergeCell ref="F26:H26"/>
    <mergeCell ref="I26:J26"/>
    <mergeCell ref="K26:M26"/>
    <mergeCell ref="F19:H19"/>
    <mergeCell ref="F20:H20"/>
    <mergeCell ref="I20:J20"/>
    <mergeCell ref="K20:M20"/>
    <mergeCell ref="F25:H25"/>
    <mergeCell ref="I25:J25"/>
    <mergeCell ref="I9:M9"/>
    <mergeCell ref="A10:D10"/>
    <mergeCell ref="C1:M1"/>
    <mergeCell ref="C3:M3"/>
    <mergeCell ref="C2:M2"/>
    <mergeCell ref="K13:M13"/>
    <mergeCell ref="F14:H14"/>
    <mergeCell ref="A11:M11"/>
    <mergeCell ref="F12:H12"/>
    <mergeCell ref="A4:M4"/>
    <mergeCell ref="A5:M5"/>
    <mergeCell ref="A6:E6"/>
    <mergeCell ref="F6:M6"/>
    <mergeCell ref="A7:E7"/>
    <mergeCell ref="F7:M7"/>
    <mergeCell ref="A8:D8"/>
    <mergeCell ref="E8:M8"/>
    <mergeCell ref="A9:D9"/>
    <mergeCell ref="E9:H10"/>
    <mergeCell ref="F39:H39"/>
    <mergeCell ref="F42:H42"/>
    <mergeCell ref="F43:H43"/>
    <mergeCell ref="I39:J39"/>
    <mergeCell ref="I42:J42"/>
    <mergeCell ref="I43:J43"/>
    <mergeCell ref="K39:M39"/>
    <mergeCell ref="K42:M42"/>
    <mergeCell ref="K43:M43"/>
    <mergeCell ref="I40:J40"/>
    <mergeCell ref="K40:M40"/>
    <mergeCell ref="F41:H41"/>
    <mergeCell ref="I41:J41"/>
    <mergeCell ref="K41:M41"/>
    <mergeCell ref="F55:H55"/>
    <mergeCell ref="F56:H56"/>
    <mergeCell ref="F57:H57"/>
    <mergeCell ref="F58:H58"/>
    <mergeCell ref="F59:H59"/>
    <mergeCell ref="F60:H60"/>
    <mergeCell ref="F66:H66"/>
    <mergeCell ref="F67:H67"/>
    <mergeCell ref="K66:M66"/>
    <mergeCell ref="K67:M67"/>
    <mergeCell ref="K55:M55"/>
    <mergeCell ref="K56:M56"/>
    <mergeCell ref="K57:M57"/>
    <mergeCell ref="K58:M58"/>
    <mergeCell ref="K59:M59"/>
    <mergeCell ref="K60:M60"/>
    <mergeCell ref="I55:J55"/>
    <mergeCell ref="I56:J56"/>
    <mergeCell ref="I57:J57"/>
    <mergeCell ref="I58:J58"/>
    <mergeCell ref="I59:J59"/>
    <mergeCell ref="I60:J60"/>
    <mergeCell ref="F86:H86"/>
    <mergeCell ref="I86:J86"/>
    <mergeCell ref="K86:M86"/>
    <mergeCell ref="F87:H87"/>
    <mergeCell ref="I87:J87"/>
    <mergeCell ref="K87:M87"/>
    <mergeCell ref="F83:H83"/>
    <mergeCell ref="I83:J83"/>
    <mergeCell ref="K83:M83"/>
    <mergeCell ref="I84:J84"/>
    <mergeCell ref="I85:J85"/>
  </mergeCells>
  <phoneticPr fontId="10" type="noConversion"/>
  <conditionalFormatting sqref="F20:F22 E31 E62:E63 B62:B67 E70:E73 E48:E60 E75:E85 E35:E46 B35:B46">
    <cfRule type="expression" dxfId="24" priority="92">
      <formula>LEN($B20)=1</formula>
    </cfRule>
  </conditionalFormatting>
  <conditionalFormatting sqref="B23:C23 B26:C26">
    <cfRule type="expression" dxfId="23" priority="91">
      <formula>LEN($B23)=1</formula>
    </cfRule>
  </conditionalFormatting>
  <conditionalFormatting sqref="D26 D23 D17:D18">
    <cfRule type="expression" dxfId="22" priority="90">
      <formula>LEN($B17)=1</formula>
    </cfRule>
  </conditionalFormatting>
  <conditionalFormatting sqref="B23:C23 B26:C26">
    <cfRule type="expression" dxfId="21" priority="87">
      <formula>LEN($B23)=1</formula>
    </cfRule>
  </conditionalFormatting>
  <conditionalFormatting sqref="D26 D23">
    <cfRule type="expression" dxfId="20" priority="86">
      <formula>LEN($B23)=1</formula>
    </cfRule>
  </conditionalFormatting>
  <conditionalFormatting sqref="F16:F17">
    <cfRule type="expression" dxfId="19" priority="67">
      <formula>LEN($B16)=1</formula>
    </cfRule>
  </conditionalFormatting>
  <conditionalFormatting sqref="B26:C26">
    <cfRule type="expression" dxfId="18" priority="66">
      <formula>LEN($B26)=1</formula>
    </cfRule>
  </conditionalFormatting>
  <conditionalFormatting sqref="F24:F27">
    <cfRule type="expression" dxfId="17" priority="65">
      <formula>LEN($B24)=1</formula>
    </cfRule>
  </conditionalFormatting>
  <conditionalFormatting sqref="B48:B54">
    <cfRule type="expression" dxfId="16" priority="22">
      <formula>LEN($B48)=1</formula>
    </cfRule>
  </conditionalFormatting>
  <conditionalFormatting sqref="B48:B54">
    <cfRule type="expression" dxfId="15" priority="21">
      <formula>LEN($B48)=1</formula>
    </cfRule>
  </conditionalFormatting>
  <conditionalFormatting sqref="D16">
    <cfRule type="expression" dxfId="14" priority="16">
      <formula>LEN($B16)=1</formula>
    </cfRule>
  </conditionalFormatting>
  <conditionalFormatting sqref="D28">
    <cfRule type="expression" dxfId="13" priority="15">
      <formula>LEN($B28)=1</formula>
    </cfRule>
  </conditionalFormatting>
  <conditionalFormatting sqref="D31">
    <cfRule type="expression" dxfId="12" priority="14">
      <formula>LEN($B31)=1</formula>
    </cfRule>
  </conditionalFormatting>
  <conditionalFormatting sqref="C62">
    <cfRule type="expression" dxfId="11" priority="13">
      <formula>LEN($B62)=1</formula>
    </cfRule>
  </conditionalFormatting>
  <conditionalFormatting sqref="E69">
    <cfRule type="expression" dxfId="10" priority="95">
      <formula>LEN(#REF!)=1</formula>
    </cfRule>
  </conditionalFormatting>
  <conditionalFormatting sqref="E65">
    <cfRule type="expression" dxfId="9" priority="10">
      <formula>LEN($B65)=1</formula>
    </cfRule>
  </conditionalFormatting>
  <conditionalFormatting sqref="E67">
    <cfRule type="expression" dxfId="8" priority="9">
      <formula>LEN($B67)=1</formula>
    </cfRule>
  </conditionalFormatting>
  <conditionalFormatting sqref="B75:C75">
    <cfRule type="expression" dxfId="7" priority="7">
      <formula>LEN($B75)=1</formula>
    </cfRule>
  </conditionalFormatting>
  <conditionalFormatting sqref="B82:C85">
    <cfRule type="expression" dxfId="6" priority="5">
      <formula>LEN($B82)=1</formula>
    </cfRule>
  </conditionalFormatting>
  <conditionalFormatting sqref="B75:C75">
    <cfRule type="expression" dxfId="5" priority="8">
      <formula>LEN($B75)=1</formula>
    </cfRule>
  </conditionalFormatting>
  <conditionalFormatting sqref="B82:C85">
    <cfRule type="expression" dxfId="4" priority="6">
      <formula>LEN($B82)=1</formula>
    </cfRule>
  </conditionalFormatting>
  <conditionalFormatting sqref="E64">
    <cfRule type="expression" dxfId="3" priority="4">
      <formula>LEN($B64)=1</formula>
    </cfRule>
  </conditionalFormatting>
  <conditionalFormatting sqref="E66">
    <cfRule type="expression" dxfId="2" priority="3">
      <formula>LEN($B66)=1</formula>
    </cfRule>
  </conditionalFormatting>
  <conditionalFormatting sqref="B87">
    <cfRule type="expression" dxfId="1" priority="1">
      <formula>LEN($B87)=1</formula>
    </cfRule>
  </conditionalFormatting>
  <conditionalFormatting sqref="B87">
    <cfRule type="expression" dxfId="0" priority="2">
      <formula>LEN($B87)=1</formula>
    </cfRule>
  </conditionalFormatting>
  <pageMargins left="0.28000000000000003" right="0.12" top="0.5" bottom="0.54" header="0.3" footer="0.3"/>
  <pageSetup paperSize="9" scale="95" fitToHeight="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Planilhas</vt:lpstr>
      </vt:variant>
      <vt:variant>
        <vt:i4>1</vt:i4>
      </vt:variant>
    </vt:vector>
  </HeadingPairs>
  <TitlesOfParts>
    <vt:vector size="1" baseType="lpstr">
      <vt:lpstr>Table 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Farlley Alberto Mazala</cp:lastModifiedBy>
  <cp:lastPrinted>2023-04-28T13:37:13Z</cp:lastPrinted>
  <dcterms:created xsi:type="dcterms:W3CDTF">2020-12-08T15:50:52Z</dcterms:created>
  <dcterms:modified xsi:type="dcterms:W3CDTF">2023-10-06T17:59:45Z</dcterms:modified>
</cp:coreProperties>
</file>